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<sst xmlns="http://schemas.openxmlformats.org/spreadsheetml/2006/main" count="127" uniqueCount="102">
  <si>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</si>
  <si>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</si>
  <si>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</si>
  <si>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</si>
  <si>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</si>
  <si>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</si>
  <si>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</si>
  <si>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</si>
  <si>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</si>
  <si>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</si>
  <si>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</si>
  <si>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</si>
  <si>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</si>
  <si>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</si>
  <si>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</si>
  <si>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</si>
  <si>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</si>
  <si>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</si>
  <si>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</si>
  <si>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</si>
  <si>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</si>
  <si>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</si>
  <si>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</si>
  <si>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</si>
  <si>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</si>
  <si>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</si>
  <si>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</si>
  <si>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</si>
  <si>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</si>
  <si>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</si>
  <si>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</si>
  <si>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</si>
  <si>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</si>
  <si>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</si>
  <si>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</si>
  <si>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</si>
  <si>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</si>
  <si>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</si>
  <si>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</si>
  <si>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</si>
  <si>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</si>
  <si>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</si>
  <si>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</si>
  <si>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</si>
  <si>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</si>
  <si>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</si>
  <si>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</si>
  <si>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</si>
  <si>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</si>
  <si>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</si>
  <si>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</si>
  <si>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</si>
  <si>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</si>
  <si>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</si>
  <si>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</si>
  <si>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</si>
  <si>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</si>
  <si>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</si>
  <si>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</si>
  <si>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</si>
  <si>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</si>
  <si>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</si>
  <si>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</si>
  <si>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</si>
  <si>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</si>
  <si>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</si>
  <si>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</si>
  <si>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</si>
  <si>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</si>
  <si>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</si>
  <si>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</si>
  <si>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</si>
  <si>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</si>
  <si>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</si>
  <si>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</si>
  <si>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</si>
  <si>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</si>
  <si>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</si>
  <si>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</si>
  <si>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</si>
  <si>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</si>
  <si>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</si>
  <si>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</si>
  <si>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</si>
  <si>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</si>
  <si>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</si>
  <si>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</si>
  <si>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</si>
  <si>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</si>
  <si>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</si>
  <si>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</si>
  <si>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</si>
  <si>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</si>
  <si>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</si>
  <si>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</si>
  <si>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</si>
  <si>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</si>
  <si>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</si>
  <si>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</si>
  <si>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RUA VALDIR SIMÃO DE FARIA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</si>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</sst>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4" fontId="9" fillId="33" borderId="44" xfId="45" applyFont="1" applyFill="1" applyBorder="1" applyAlignment="1">
      <alignment horizontal="center" vertical="center"/>
    </xf>
    <xf numFmtId="44" fontId="9" fillId="33" borderId="45" xfId="45" applyFont="1" applyFill="1" applyBorder="1" applyAlignment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47" xfId="0" applyNumberFormat="1" applyFont="1" applyFill="1" applyBorder="1" applyAlignment="1">
      <alignment horizontal="center" vertical="center" wrapText="1"/>
    </xf>
    <xf numFmtId="166" fontId="10" fillId="33" borderId="48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169" fontId="6" fillId="0" borderId="46" xfId="63" applyNumberFormat="1" applyFont="1" applyFill="1" applyBorder="1" applyAlignment="1">
      <alignment horizontal="right" vertical="center" wrapText="1"/>
    </xf>
    <xf numFmtId="44" fontId="9" fillId="33" borderId="47" xfId="45" applyFont="1" applyFill="1" applyBorder="1" applyAlignment="1">
      <alignment horizontal="center" vertical="center"/>
    </xf>
    <xf numFmtId="44" fontId="9" fillId="33" borderId="49" xfId="45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4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47" sqref="K47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96"/>
      <c r="D1" s="97"/>
      <c r="E1" s="11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98"/>
      <c r="D2" s="99"/>
      <c r="E2" s="115"/>
      <c r="F2" s="28"/>
      <c r="G2" s="29"/>
      <c r="H2" s="30"/>
      <c r="I2" s="31"/>
      <c r="J2" s="25"/>
    </row>
    <row r="3" spans="3:10" s="27" customFormat="1" ht="15" customHeight="1" thickBot="1">
      <c r="C3" s="100"/>
      <c r="D3" s="101"/>
      <c r="E3" s="116"/>
      <c r="F3" s="117" t="s">
        <v>17</v>
      </c>
      <c r="G3" s="118"/>
      <c r="H3" s="118"/>
      <c r="I3" s="119"/>
      <c r="J3" s="25"/>
    </row>
    <row r="4" spans="3:10" s="27" customFormat="1" ht="15.75">
      <c r="C4" s="102" t="s">
        <v>31</v>
      </c>
      <c r="D4" s="103"/>
      <c r="E4" s="104"/>
      <c r="F4" s="39"/>
      <c r="G4" s="120" t="s">
        <v>18</v>
      </c>
      <c r="H4" s="120"/>
      <c r="I4" s="40" t="s">
        <v>37</v>
      </c>
      <c r="J4" s="25"/>
    </row>
    <row r="5" spans="3:13" s="27" customFormat="1" ht="12.75" customHeight="1">
      <c r="C5" s="63" t="s">
        <v>19</v>
      </c>
      <c r="D5" s="105" t="s">
        <v>99</v>
      </c>
      <c r="E5" s="106"/>
      <c r="F5" s="32"/>
      <c r="G5" s="121" t="s">
        <v>20</v>
      </c>
      <c r="H5" s="12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07" t="s">
        <v>30</v>
      </c>
      <c r="E6" s="108"/>
      <c r="F6" s="41"/>
      <c r="G6" s="139" t="s">
        <v>21</v>
      </c>
      <c r="H6" s="139"/>
      <c r="I6" s="42">
        <v>0.309</v>
      </c>
      <c r="J6" s="37"/>
      <c r="K6" s="38"/>
      <c r="L6" s="38"/>
      <c r="M6" s="36"/>
    </row>
    <row r="7" spans="3:10" s="27" customFormat="1" ht="11.25" customHeight="1">
      <c r="C7" s="127" t="s">
        <v>22</v>
      </c>
      <c r="D7" s="129" t="s">
        <v>23</v>
      </c>
      <c r="E7" s="131" t="s">
        <v>24</v>
      </c>
      <c r="F7" s="133" t="s">
        <v>25</v>
      </c>
      <c r="G7" s="135" t="s">
        <v>26</v>
      </c>
      <c r="H7" s="137" t="s">
        <v>27</v>
      </c>
      <c r="I7" s="138"/>
      <c r="J7" s="25"/>
    </row>
    <row r="8" spans="3:10" s="27" customFormat="1" ht="13.5" customHeight="1" thickBot="1">
      <c r="C8" s="128"/>
      <c r="D8" s="130"/>
      <c r="E8" s="132"/>
      <c r="F8" s="134"/>
      <c r="G8" s="136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109" t="s">
        <v>14</v>
      </c>
      <c r="D10" s="110"/>
      <c r="E10" s="111" t="s">
        <v>32</v>
      </c>
      <c r="F10" s="112"/>
      <c r="G10" s="112"/>
      <c r="H10" s="112"/>
      <c r="I10" s="113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1</v>
      </c>
      <c r="H11" s="48">
        <f>(1+$I$6)*9.55</f>
        <v>12.50095</v>
      </c>
      <c r="I11" s="49">
        <f>H11*G11</f>
        <v>12.50095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1</v>
      </c>
      <c r="H12" s="51">
        <f>(1+$I$6)*76.38</f>
        <v>99.98141999999999</v>
      </c>
      <c r="I12" s="61">
        <f>H12*G12</f>
        <v>99.98141999999999</v>
      </c>
    </row>
    <row r="13" spans="3:11" s="27" customFormat="1" ht="15" customHeight="1">
      <c r="C13" s="142" t="s">
        <v>75</v>
      </c>
      <c r="D13" s="143"/>
      <c r="E13" s="143"/>
      <c r="F13" s="143"/>
      <c r="G13" s="144"/>
      <c r="H13" s="140">
        <f>SUM(I11:I12)</f>
        <v>112.48236999999999</v>
      </c>
      <c r="I13" s="141"/>
      <c r="J13" s="26"/>
      <c r="K13" s="36"/>
    </row>
    <row r="14" spans="3:11" s="27" customFormat="1" ht="15.75" customHeight="1" thickBot="1">
      <c r="C14" s="79" t="s">
        <v>76</v>
      </c>
      <c r="D14" s="80"/>
      <c r="E14" s="80"/>
      <c r="F14" s="80"/>
      <c r="G14" s="81"/>
      <c r="H14" s="82">
        <f>H13/H$52</f>
        <v>0.010699721705131957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145" t="s">
        <v>34</v>
      </c>
      <c r="D16" s="146"/>
      <c r="E16" s="122" t="s">
        <v>11</v>
      </c>
      <c r="F16" s="123"/>
      <c r="G16" s="123"/>
      <c r="H16" s="123"/>
      <c r="I16" s="124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3</v>
      </c>
      <c r="H17" s="48">
        <f>(1+$I$6)*912.05</f>
        <v>1193.8734499999998</v>
      </c>
      <c r="I17" s="49">
        <f>G17*H17</f>
        <v>3581.6203499999992</v>
      </c>
    </row>
    <row r="18" spans="3:11" s="27" customFormat="1" ht="15" customHeight="1">
      <c r="C18" s="89" t="s">
        <v>77</v>
      </c>
      <c r="D18" s="90"/>
      <c r="E18" s="90"/>
      <c r="F18" s="90"/>
      <c r="G18" s="91"/>
      <c r="H18" s="92">
        <f>SUM(I17:I17)</f>
        <v>3581.6203499999992</v>
      </c>
      <c r="I18" s="93"/>
      <c r="J18" s="26"/>
      <c r="K18" s="36"/>
    </row>
    <row r="19" spans="3:11" s="27" customFormat="1" ht="15.75" customHeight="1" thickBot="1">
      <c r="C19" s="79" t="s">
        <v>76</v>
      </c>
      <c r="D19" s="80"/>
      <c r="E19" s="80"/>
      <c r="F19" s="80"/>
      <c r="G19" s="81"/>
      <c r="H19" s="82">
        <f>H18/H$52</f>
        <v>0.3406964220120657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4" t="s">
        <v>42</v>
      </c>
      <c r="D21" s="95"/>
      <c r="E21" s="125" t="s">
        <v>9</v>
      </c>
      <c r="F21" s="126"/>
      <c r="G21" s="126"/>
      <c r="H21" s="126"/>
      <c r="I21" s="95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1</v>
      </c>
      <c r="H22" s="47">
        <f>(1+$I$6)*9.29</f>
        <v>12.160609999999998</v>
      </c>
      <c r="I22" s="50">
        <f>H22*G22</f>
        <v>12.160609999999998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10</v>
      </c>
      <c r="H23" s="47">
        <f>(1+$I$6)*6.55</f>
        <v>8.57395</v>
      </c>
      <c r="I23" s="50">
        <f>H23*G23</f>
        <v>85.73949999999999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1</v>
      </c>
      <c r="H24" s="51">
        <f>(1+$I$6)*109.01</f>
        <v>142.69409</v>
      </c>
      <c r="I24" s="61">
        <f>H24*G24</f>
        <v>142.69409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286.38818</v>
      </c>
    </row>
    <row r="25" spans="3:11" s="27" customFormat="1" ht="15" customHeight="1">
      <c r="C25" s="89" t="s">
        <v>78</v>
      </c>
      <c r="D25" s="90"/>
      <c r="E25" s="90"/>
      <c r="F25" s="90"/>
      <c r="G25" s="91"/>
      <c r="H25" s="92">
        <f>SUM(I22:I24)</f>
        <v>240.59419999999997</v>
      </c>
      <c r="I25" s="93"/>
      <c r="J25" s="26"/>
      <c r="K25" s="36"/>
    </row>
    <row r="26" spans="3:11" s="27" customFormat="1" ht="15.75" customHeight="1" thickBot="1">
      <c r="C26" s="79" t="s">
        <v>76</v>
      </c>
      <c r="D26" s="80"/>
      <c r="E26" s="80"/>
      <c r="F26" s="80"/>
      <c r="G26" s="81"/>
      <c r="H26" s="82">
        <f>H25/H$52</f>
        <v>0.022886173040885065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4" t="s">
        <v>47</v>
      </c>
      <c r="D28" s="95"/>
      <c r="E28" s="125" t="s">
        <v>10</v>
      </c>
      <c r="F28" s="126"/>
      <c r="G28" s="126"/>
      <c r="H28" s="126"/>
      <c r="I28" s="95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16</v>
      </c>
      <c r="H29" s="71">
        <f>(1+$I$6)*2.19</f>
        <v>2.86671</v>
      </c>
      <c r="I29" s="72">
        <f aca="true" t="shared" si="0" ref="I29:I34">H29*G29</f>
        <v>45.86736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6</v>
      </c>
      <c r="H30" s="47">
        <f>(1+$I$6)*20.29</f>
        <v>26.55961</v>
      </c>
      <c r="I30" s="50">
        <f t="shared" si="0"/>
        <v>159.35766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18</v>
      </c>
      <c r="H31" s="47">
        <f>(1+$I$6)*2.52</f>
        <v>3.29868</v>
      </c>
      <c r="I31" s="50">
        <f t="shared" si="0"/>
        <v>59.37624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4</v>
      </c>
      <c r="H32" s="47">
        <f>(1+$I$6)*58.65</f>
        <v>76.77284999999999</v>
      </c>
      <c r="I32" s="50">
        <f t="shared" si="0"/>
        <v>307.09139999999996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3</v>
      </c>
      <c r="H33" s="47">
        <f>(1+$I$6)*5.54</f>
        <v>7.25186</v>
      </c>
      <c r="I33" s="50">
        <f t="shared" si="0"/>
        <v>21.75558</v>
      </c>
    </row>
    <row r="34" spans="3:9" ht="30.75" thickBot="1">
      <c r="C34" s="52" t="s">
        <v>87</v>
      </c>
      <c r="D34" s="65" t="s">
        <v>66</v>
      </c>
      <c r="E34" s="15" t="s">
        <v>8</v>
      </c>
      <c r="F34" s="3" t="s">
        <v>3</v>
      </c>
      <c r="G34" s="11">
        <v>71</v>
      </c>
      <c r="H34" s="51">
        <f>(1+$I$6)*22.36</f>
        <v>29.269239999999996</v>
      </c>
      <c r="I34" s="61">
        <f t="shared" si="0"/>
        <v>2078.11604</v>
      </c>
    </row>
    <row r="35" spans="3:11" s="27" customFormat="1" ht="15" customHeight="1">
      <c r="C35" s="89" t="s">
        <v>79</v>
      </c>
      <c r="D35" s="90"/>
      <c r="E35" s="90"/>
      <c r="F35" s="90"/>
      <c r="G35" s="91"/>
      <c r="H35" s="92">
        <f>SUM(I29:I34)</f>
        <v>2671.5642799999996</v>
      </c>
      <c r="I35" s="93"/>
      <c r="J35" s="26"/>
      <c r="K35" s="36"/>
    </row>
    <row r="36" spans="3:11" s="27" customFormat="1" ht="15.75" customHeight="1" thickBot="1">
      <c r="C36" s="79" t="s">
        <v>76</v>
      </c>
      <c r="D36" s="80"/>
      <c r="E36" s="80"/>
      <c r="F36" s="80"/>
      <c r="G36" s="81"/>
      <c r="H36" s="82">
        <f>H35/H$52</f>
        <v>0.25412866312624127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109" t="s">
        <v>53</v>
      </c>
      <c r="D38" s="113"/>
      <c r="E38" s="125" t="s">
        <v>4</v>
      </c>
      <c r="F38" s="126"/>
      <c r="G38" s="126"/>
      <c r="H38" s="126"/>
      <c r="I38" s="95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6</v>
      </c>
      <c r="H39" s="48">
        <f>(1+$I$6)*61.35</f>
        <v>80.30715</v>
      </c>
      <c r="I39" s="49">
        <f aca="true" t="shared" si="1" ref="I39:I48">G39*H39</f>
        <v>481.8429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3</v>
      </c>
      <c r="H40" s="47">
        <f>(1+$I$6)*8.59</f>
        <v>11.244309999999999</v>
      </c>
      <c r="I40" s="50">
        <f t="shared" si="1"/>
        <v>33.732929999999996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18</v>
      </c>
      <c r="H41" s="47">
        <f>(1+$I$6)*1.15</f>
        <v>1.5053499999999997</v>
      </c>
      <c r="I41" s="50">
        <f t="shared" si="1"/>
        <v>27.096299999999996</v>
      </c>
    </row>
    <row r="42" spans="3:9" ht="30">
      <c r="C42" s="67" t="s">
        <v>57</v>
      </c>
      <c r="D42" s="18" t="s">
        <v>71</v>
      </c>
      <c r="E42" s="6" t="s">
        <v>100</v>
      </c>
      <c r="F42" s="8" t="s">
        <v>33</v>
      </c>
      <c r="G42" s="9">
        <v>3</v>
      </c>
      <c r="H42" s="47">
        <f>(1+$I$6)*128.74</f>
        <v>168.52066</v>
      </c>
      <c r="I42" s="50">
        <f t="shared" si="1"/>
        <v>505.56197999999995</v>
      </c>
    </row>
    <row r="43" spans="3:9" ht="30">
      <c r="C43" s="67" t="s">
        <v>58</v>
      </c>
      <c r="D43" s="18" t="s">
        <v>72</v>
      </c>
      <c r="E43" s="6" t="s">
        <v>101</v>
      </c>
      <c r="F43" s="8" t="s">
        <v>33</v>
      </c>
      <c r="G43" s="9">
        <v>3</v>
      </c>
      <c r="H43" s="47">
        <f>(1+$I$6)*105.76</f>
        <v>138.43984</v>
      </c>
      <c r="I43" s="50">
        <f t="shared" si="1"/>
        <v>415.31952</v>
      </c>
    </row>
    <row r="44" spans="3:9" ht="60">
      <c r="C44" s="67" t="s">
        <v>88</v>
      </c>
      <c r="D44" s="18" t="s">
        <v>73</v>
      </c>
      <c r="E44" s="6" t="s">
        <v>68</v>
      </c>
      <c r="F44" s="8" t="s">
        <v>33</v>
      </c>
      <c r="G44" s="9">
        <v>3</v>
      </c>
      <c r="H44" s="47">
        <f>(1+$I$6)*19.1</f>
        <v>25.0019</v>
      </c>
      <c r="I44" s="50">
        <f t="shared" si="1"/>
        <v>75.00569999999999</v>
      </c>
    </row>
    <row r="45" spans="3:9" ht="30">
      <c r="C45" s="67" t="s">
        <v>89</v>
      </c>
      <c r="D45" s="18" t="s">
        <v>96</v>
      </c>
      <c r="E45" s="6" t="s">
        <v>93</v>
      </c>
      <c r="F45" s="8" t="s">
        <v>33</v>
      </c>
      <c r="G45" s="9">
        <v>3</v>
      </c>
      <c r="H45" s="47">
        <f>(1+$I$6)*496.2</f>
        <v>649.5258</v>
      </c>
      <c r="I45" s="50">
        <f t="shared" si="1"/>
        <v>1948.5774000000001</v>
      </c>
    </row>
    <row r="46" spans="3:9" ht="30">
      <c r="C46" s="67" t="s">
        <v>90</v>
      </c>
      <c r="D46" s="18" t="s">
        <v>97</v>
      </c>
      <c r="E46" s="4" t="s">
        <v>94</v>
      </c>
      <c r="F46" s="8" t="s">
        <v>33</v>
      </c>
      <c r="G46" s="9">
        <v>3</v>
      </c>
      <c r="H46" s="47">
        <f>(1+$I$6)*36.09</f>
        <v>47.24181</v>
      </c>
      <c r="I46" s="50">
        <f t="shared" si="1"/>
        <v>141.72543000000002</v>
      </c>
    </row>
    <row r="47" spans="3:9" ht="30">
      <c r="C47" s="67" t="s">
        <v>91</v>
      </c>
      <c r="D47" s="18" t="s">
        <v>98</v>
      </c>
      <c r="E47" s="4" t="s">
        <v>95</v>
      </c>
      <c r="F47" s="8" t="s">
        <v>33</v>
      </c>
      <c r="G47" s="9">
        <v>3</v>
      </c>
      <c r="H47" s="47">
        <f>(1+$I$6)*37</f>
        <v>48.433</v>
      </c>
      <c r="I47" s="50">
        <f t="shared" si="1"/>
        <v>145.299</v>
      </c>
    </row>
    <row r="48" spans="3:9" ht="30.75" thickBot="1">
      <c r="C48" s="67" t="s">
        <v>92</v>
      </c>
      <c r="D48" s="20" t="s">
        <v>74</v>
      </c>
      <c r="E48" s="62" t="s">
        <v>6</v>
      </c>
      <c r="F48" s="3" t="s">
        <v>33</v>
      </c>
      <c r="G48" s="11">
        <v>3</v>
      </c>
      <c r="H48" s="51">
        <f>(1+$I$6)*33.67</f>
        <v>44.07403</v>
      </c>
      <c r="I48" s="61">
        <f t="shared" si="1"/>
        <v>132.22209</v>
      </c>
    </row>
    <row r="49" spans="3:11" s="27" customFormat="1" ht="15" customHeight="1">
      <c r="C49" s="89" t="s">
        <v>80</v>
      </c>
      <c r="D49" s="90"/>
      <c r="E49" s="90"/>
      <c r="F49" s="90"/>
      <c r="G49" s="91"/>
      <c r="H49" s="92">
        <f>SUM(I39:I48)</f>
        <v>3906.3832500000003</v>
      </c>
      <c r="I49" s="93"/>
      <c r="J49" s="26"/>
      <c r="K49" s="36"/>
    </row>
    <row r="50" spans="3:11" s="27" customFormat="1" ht="15.75" customHeight="1" thickBot="1">
      <c r="C50" s="79" t="s">
        <v>76</v>
      </c>
      <c r="D50" s="80"/>
      <c r="E50" s="80"/>
      <c r="F50" s="80"/>
      <c r="G50" s="81"/>
      <c r="H50" s="82">
        <f>H49/H$52</f>
        <v>0.3715890201156761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84" t="s">
        <v>81</v>
      </c>
      <c r="D52" s="85"/>
      <c r="E52" s="85"/>
      <c r="F52" s="85"/>
      <c r="G52" s="86"/>
      <c r="H52" s="87">
        <f>H49+H35+H25+H18+H13</f>
        <v>10512.644449999998</v>
      </c>
      <c r="I52" s="88"/>
      <c r="J52" s="26"/>
      <c r="K52" s="36"/>
    </row>
  </sheetData>
  <sheetProtection/>
  <mergeCells count="47"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9:G19"/>
    <mergeCell ref="H19:I19"/>
    <mergeCell ref="C25:G25"/>
    <mergeCell ref="H25:I25"/>
    <mergeCell ref="C26:G26"/>
    <mergeCell ref="H26:I26"/>
    <mergeCell ref="C21:D21"/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2016-06-14T00:54:03Z</cp:lastPrinted>
  <dcterms:created xsi:type="dcterms:W3CDTF">2015-12-07T12:50:36Z</dcterms:created>
  <dcterms:modified xsi:type="dcterms:W3CDTF">2016-06-14T00:54:09Z</dcterms:modified>
  <cp:category/>
  <cp:version/>
  <cp:contentType/>
  <cp:contentStatus/>
</cp:coreProperties>
</file>