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35" windowWidth="15135" windowHeight="7980" tabRatio="901" firstSheet="1" activeTab="1"/>
  </bookViews>
  <sheets>
    <sheet name="Lev. Preços (2)" sheetId="1" r:id="rId1"/>
    <sheet name="Planilha" sheetId="2" r:id="rId2"/>
  </sheets>
  <definedNames>
    <definedName name="_xlnm.Print_Area" localSheetId="0">'Lev. Preços (2)'!$B$2:$L$73</definedName>
    <definedName name="_xlnm.Print_Area" localSheetId="1">'Planilha'!$B$2:$H$50</definedName>
    <definedName name="OLE_LINK1" localSheetId="0">'Lev. Preços (2)'!#REF!</definedName>
    <definedName name="OLE_LINK1" localSheetId="1">'Planilha'!$B$2</definedName>
    <definedName name="_xlnm.Print_Titles" localSheetId="0">'Lev. Preços (2)'!$1:$12</definedName>
    <definedName name="_xlnm.Print_Titles" localSheetId="1">'Planilha'!$1:$17</definedName>
  </definedNames>
  <calcPr fullCalcOnLoad="1" fullPrecision="0"/>
</workbook>
</file>

<file path=xl/sharedStrings.xml><?xml version="1.0" encoding="utf-8"?>
<sst xmlns="http://schemas.openxmlformats.org/spreadsheetml/2006/main" count="241" uniqueCount="158">
  <si>
    <t>PROJETOR DE PISO, INTERNAMENTE EM AÇO INOXIDÁVEL, EXTERNAMENTE EM POLÍMERO TÉCNICO, ARO EM AÇO INOXIDÁVEL DIFUSOR EM VIDRO DE SEGURANÇA DE 10mm DE ESPESSURA, REFLETOR POLIDO QUIMICAMENTE ANODIZADO E SELADO, LENTE COLORIDA, DISTRIBUIÇÃO ÓPTICA CÔNICA E ORITÁVEL</t>
  </si>
  <si>
    <t>LUMINÁRIA ORNAMENTAL, FECHADA, PARA LÂMPADA VSAP/MVM POTÊNCIA DE 70/100/150/250W, CORPO EM ALUMÍNIO INJETADO PINTADO NA COR A SER ESCOLHIDA PELA PREFEITURA, DIFUSOR REFRATOR POLICARBONATO/ACRÍLICO, CHASSI PARA EQUIPAMENTO AUXILIAR EM AÇO GALVANIZADO, REFLETOR EM ALUMINIO DE ALTA PUREZA (99,5%), GRAU DE PROTEÇÃO IP65, INCLUSIVE RABICHOS E CONECTORES. REFERÊNCIA: RUBI (SCHRÉDER)</t>
  </si>
  <si>
    <t>SETRAN - 01.10</t>
  </si>
  <si>
    <t>LUMINÁRIA DECORATIVA VIÁRIA PARA LAMPADAS ATÉ 400W, EM ALUMÍNIO INJETADO, REFRATOR EM VIDRO POLICURVO, COM ALOJAMENTO PARA EQUIPAMENTOS AUXILIARES, GRAU DE PROTEÇÃO IP-65 E PARUFUSOS EXTERNOS EM AÇO INOXIDÁVEL. REFERÊNCIA: HEKA (TECNOWATT), OU MAYA (SCHREDER)</t>
  </si>
  <si>
    <t>LUMINÁRIA DECORATIVA PARA LAMPADAS ATÉ 250W, EM ALUMÍNIO INJETADO, COM ALOJAMENTO PARA EQUIPAMENTOS AUXILIARES, GRAU DE PROTEÇÃO IP-65 E PARUFUSOS EXTERNOS EM AÇO INOXIDÁVEL. REFERÊNCIA: FO-5 (TECNOWATT)</t>
  </si>
  <si>
    <t>CABOS</t>
  </si>
  <si>
    <t>PROJETOR PARA UMA LÂMPADA VAPOR  METÁLICO DE 1000W, EM ALUMÍNIO INJETADO A ALTA PRESSÃO, REFLETOR EM CHAPA DE ALUMÍNIO ALTAMENTE PURO,POLIDO E ANODIZADO,VIDRO TEMPERADO, COMPARTIMENTO PARA EQUIPAMENTOS ELÉTRICOS INTEGRADO, GRAU DE PROTEÇÃO MÍNIMO IP-65.</t>
  </si>
  <si>
    <t>PROJETOR PARA UMA LÂMPADA VAPOR  METÁLICO DE 400W, EM ALUMÍNIO INJETADO A ALTA PRESSÃO, REFLETOR EM CHAPA DE ALUMÍNIO ALTAMENTE PURO,POLIDO E ANODIZADO,VIDRO TEMPERADO, COMPARTIMENTO PARA EQUIPAMENTOS ELÉTRICOS INTEGRADO, GRAU DE PROTEÇÃO MÍNIMO IP-65.</t>
  </si>
  <si>
    <t>PROJETOR PARA UMA LÂMPADA VAPOR  METÁLICO DE 2000W, EM ALUMÍNIO INJETADO A ALTA PRESSÃO, REFLETOR EM CHAPA DE ALUMÍNIO ALTAMENTE PURO,POLIDO E ANODIZADO,VIDRO TEMPERADO, GRAU DE PROTEÇÃO MÍNIMO IP-65.</t>
  </si>
  <si>
    <t>REATORES</t>
  </si>
  <si>
    <t>LÂMPADAS</t>
  </si>
  <si>
    <t>Planilha Orçamentária</t>
  </si>
  <si>
    <t>Data-Base:</t>
  </si>
  <si>
    <t>ESPECIFICAÇÃO</t>
  </si>
  <si>
    <t>UND.</t>
  </si>
  <si>
    <t>01</t>
  </si>
  <si>
    <t>02</t>
  </si>
  <si>
    <t>03</t>
  </si>
  <si>
    <t>04</t>
  </si>
  <si>
    <t>m</t>
  </si>
  <si>
    <t>CÓDIGO</t>
  </si>
  <si>
    <t>QUANT.</t>
  </si>
  <si>
    <t>und</t>
  </si>
  <si>
    <t>REF. DE PREÇOS</t>
  </si>
  <si>
    <t>SECRETARIA DE TRANSPORTES, TRÂNSITO E INFRAESTRUTURA URBANA</t>
  </si>
  <si>
    <t>Gerência de Serviços de Infraestrutura Urbana</t>
  </si>
  <si>
    <t>PROJETORES / LUMINÁRIAS</t>
  </si>
  <si>
    <t>05</t>
  </si>
  <si>
    <t>06</t>
  </si>
  <si>
    <t>ACESSÓRIOS</t>
  </si>
  <si>
    <t>TOMADA PARA RELÉ FOTOELETRÔNICO 10A 220V</t>
  </si>
  <si>
    <t>RELÉ FOTOELETRÔNICO 10A 220V</t>
  </si>
  <si>
    <t>SETRAN - 01.01</t>
  </si>
  <si>
    <t>SETRAN - 01.02</t>
  </si>
  <si>
    <t>SETRAN - 01.03</t>
  </si>
  <si>
    <t>SETRAN - 01.04</t>
  </si>
  <si>
    <t>SETRAN - 02.01</t>
  </si>
  <si>
    <t>SETRAN - 02.02</t>
  </si>
  <si>
    <t>SETRAN - 02.03</t>
  </si>
  <si>
    <t>SETRAN - 03.01</t>
  </si>
  <si>
    <t>SETRAN - 04.01</t>
  </si>
  <si>
    <t>SETRAN - 04.02</t>
  </si>
  <si>
    <t>SETRAN - 05.01</t>
  </si>
  <si>
    <t>SETRAN - 05.02</t>
  </si>
  <si>
    <t>SETRAN - 01.05</t>
  </si>
  <si>
    <t>COLETA DE PREÇOS</t>
  </si>
  <si>
    <t>FORNECIMENTO DE CABO MULTIPLEX 3 X 70 + 1 X  70 MM²  AS AL XLPE 1KV</t>
  </si>
  <si>
    <t>FORNECIMENTO DE CABO MULTIPLEX 3 X 120 + 1 X  70 MM² AS AL XLPE 1KV</t>
  </si>
  <si>
    <t>REATOR PARA LÂMPADA VAPOR DE METÁLICO 400W/220V, FATOR DE POTÊNCIA  ≥ 0,92, COM IGNITOR, TENSÃO DE ALIMENTAÇÃO 220V, PULSO DE PARTIDA DE 2,80 A 4,5KV, COM CAPACITOR, - FORNECIDO COM SELO PROCEL/INMETRO</t>
  </si>
  <si>
    <t>REATOR PARA LÂMPADA VAPOR DE METÁLICO 1000W/220V, FATOR DE POTÊNCIA  ≥ 0,92, COM IGNITOR, TENSÃO DE ALIMENTAÇÃO 220V, PULSO DE PARTIDA DE 2,80 A 4,5KV, COM CAPACITOR, - FORNECIDO COM SELO PROCEL/INMETRO</t>
  </si>
  <si>
    <t>REATOR PARA LÂMPADA VAPOR DE METÁLICO 2000W/220V, FATOR DE POTÊNCIA  ≥ 0,92, COM IGNITOR, TENSÃO DE ALIMENTAÇÃO 220V, PULSO DE PARTIDA DE 2,80 A 4,5KV, COM CAPACITOR, - FORNECIDO COM SELO PROCEL/INMETRO</t>
  </si>
  <si>
    <t>LÂMPADA VAPOR METÁLICO TUBULAR 250W / 220V - SOQUETE E-40 – OSRAM/PHILIPS/GE/GOLDEN.</t>
  </si>
  <si>
    <t>LÂMPADA VAPOR METÁLICO TUBULAR 400W / 220V - SOQUETE E-40 – OSRAM/PHILIPS/GE/GOLDEN.</t>
  </si>
  <si>
    <t>LÂMPADA VAPOR METÁLICO TUBULAR 1000W / 220V - SOQUETE E-40 – OSRAM/PHILIPS/GE/GOLDEN.</t>
  </si>
  <si>
    <t>LÂMPADA VAPOR METÁLICO TUBULAR 2000W / 220V - SOQUETE E-40 – OSRAM/PHILIPS/GE/GOLDEN.</t>
  </si>
  <si>
    <t>PREÇO TECNOWATT</t>
  </si>
  <si>
    <t>PREÇO CENTELHA</t>
  </si>
  <si>
    <t>PREÇO ISOLUX</t>
  </si>
  <si>
    <t xml:space="preserve">PREÇO TOTAL </t>
  </si>
  <si>
    <t>PREÇO MÉDIO</t>
  </si>
  <si>
    <t>PREÇO PETROCAM</t>
  </si>
  <si>
    <t>TOTAL GERAL DA PLANILHA</t>
  </si>
  <si>
    <t>PREÇO SCHREDER</t>
  </si>
  <si>
    <t>BRAÇO ORNAMENTAL  EM AÇO SAAE1010/20 GALVANIZADO A FOGO, DIAMETRO ATÉ 60MM, PROJEÇÃO 1,5M</t>
  </si>
  <si>
    <t>BRAÇO ORNAMENTAL  EM AÇO SAAE1010/20 GALVANIZADO A FOGO, DIAMETRO ATÉ 60MM, PROJEÇÃO 3,0M</t>
  </si>
  <si>
    <t>BRAÇO ORNAMENTAL  EM AÇO SAAE1010/20 GALVANIZADO A FOGO, DIAMETRO ATÉ 60MM, PROJEÇÃO 4,0M</t>
  </si>
  <si>
    <t>BRAÇO ORNAMENTAL  EM AÇO SAAE1010/20 GALVANIZADO A FOGO, DIAMETRO ATÉ 60MM, PROJEÇÃO 5,0M</t>
  </si>
  <si>
    <t>IOPES</t>
  </si>
  <si>
    <t>01.01</t>
  </si>
  <si>
    <t>und.</t>
  </si>
  <si>
    <t>PREÇO UNITÁRIO</t>
  </si>
  <si>
    <t>PREÇO SHOMEI</t>
  </si>
  <si>
    <t xml:space="preserve">PREFEITURA DE VITÓRIA
</t>
  </si>
  <si>
    <t>LUMINÁRIA FECHADA PARA LÂMPADA VS/VMT POTÊNCIA ATÉ 600W, EM BRAÇO ATÉ 60MM DE DIÂMETRO, COM CORPO  EM ALUMÍNIO INJETADO EM ALTA PRESSÃO, COM BASE PARA RELÉ, GRAU DE PROTEÇÃO IP65. REFLETOR EM ALUMÍNIO DE ALTA PUREZA (99,5%), ESTAMPADO E  ABRILHANTADO ANOD</t>
  </si>
  <si>
    <t>LUMINÁRIA FECHADA PARA LÂMPADA VS/VMT POTÊNCIA ATÉ 400W, EM BRAÇO ATÉ 60MM DE DIÂMETRO, COM CORPO  EM ALUMÍNIO INJETADO EM ALTA PRESSÃO, COM BASE PARA RELÉ, GRAU DE PROTEÇÃO IP65. REFLETOR EM ALUMÍNIO DE ALTA PUREZA (99,5%), ESTAMPADO E  ABRILHANTADO ANOD</t>
  </si>
  <si>
    <t>SETRAN - 01.06</t>
  </si>
  <si>
    <t>LUMINÁRIA FECHADA PARA LÂMPADA VS/VMT POTÊNCIA ATÉ 150W, EM BRAÇO ATÉ 60MM DE DIÂMETRO, COM CORPO  EM ALUMÍNIO INJETADO EM ALTA PRESSÃO, COM BASE PARA RELÉ, GRAU DE PROTEÇÃO IP65. REFLETOR EM ALUMÍNIO DE ALTA PUREZA (99,5%), ESTAMPADO E  ABRILHANTADO ANOD</t>
  </si>
  <si>
    <t>SETRAN - 01.07</t>
  </si>
  <si>
    <t>SETRAN - 01.08</t>
  </si>
  <si>
    <t>SETRAN - 01.09</t>
  </si>
  <si>
    <t>REATOR PARA LÂMPADA VAPOR DE METÁLICO 70W/220V, FATOR DE POTÊNCIA  ≥ 0,92, COM IGNITOR, TENSÃO DE ALIMENTAÇÃO 220V, PULSO DE PARTIDA DE 2,80 A 4,5KV, COM CAPACITOR, - FORNECIDO COM SELO PROCEL/INMETRO</t>
  </si>
  <si>
    <t>REATOR PARA LÂMPADA VAPOR DE METÁLICO 150W/220V, FATOR DE POTÊNCIA  ≥ 0,92, COM IGNITOR, TENSÃO DE ALIMENTAÇÃO 220V, PULSO DE PARTIDA DE 2,80 A 4,5KV, COM CAPACITOR, - FORNECIDO COM SELO PROCEL/INMETRO</t>
  </si>
  <si>
    <t>REATOR PARA LÂMPADA VAPOR DE METÁLICO 250W/220V, FATOR DE POTÊNCIA  ≥ 0,92, COM IGNITOR, TENSÃO DE ALIMENTAÇÃO 220V, PULSO DE PARTIDA DE 2,80 A 4,5KV, COM CAPACITOR, - FORNECIDO COM SELO PROCEL/INMETRO</t>
  </si>
  <si>
    <t>SETRAN - 02.04</t>
  </si>
  <si>
    <t>SETRAN - 02.05</t>
  </si>
  <si>
    <t>SETRAN - 02.06</t>
  </si>
  <si>
    <t>LÂMPADA VAPOR METÁLICO TUBULAR 70W / 220V - SOQUETE E-40 – OSRAM/PHILIPS/GE/GOLDEN.</t>
  </si>
  <si>
    <t>SETRAN - 03.02</t>
  </si>
  <si>
    <t>LÂMPADA VAPOR METÁLICO TUBULAR 150W / 220V - SOQUETE E-40 – OSRAM/PHILIPS/GE/GOLDEN.</t>
  </si>
  <si>
    <t>SETRAN - 03.03</t>
  </si>
  <si>
    <t>SETRAN - 03.04</t>
  </si>
  <si>
    <t>SETRAN - 03.05</t>
  </si>
  <si>
    <t>SETRAN - 03.06</t>
  </si>
  <si>
    <t>FORNECIMENTO DE CABO MULTIPLEX 3 X 150 + 1 X  70 MM² AS AL XLPE 1KV</t>
  </si>
  <si>
    <t>SETRAN - 04.03</t>
  </si>
  <si>
    <t>SETRAN - 04.04</t>
  </si>
  <si>
    <t>FORNECIMENTO DE CABO MULTIPLEX 3 X 50 + 1 X  50 MM²  AS AL XLPE 1KV</t>
  </si>
  <si>
    <t>SETRAN - 04.05</t>
  </si>
  <si>
    <t>FORNECIMENTO DE CABO MULTIPLEX 3 X 35 + 1 X  35 MM²  AS AL XLPE 1KV</t>
  </si>
  <si>
    <t>SETRAN - 04.06</t>
  </si>
  <si>
    <t>FORNECIMENTO DE CABO MULTIPLEX 3 X 25 + 1 X  25 MM²  AS AL XLPE 1KV</t>
  </si>
  <si>
    <t>SETRAN - 04.07</t>
  </si>
  <si>
    <t>FORNECIMENTO DE CABO MULTIPLEX 3 X 16 + 1 X  16 MM²  AS AL XLPE 1KV</t>
  </si>
  <si>
    <t>SETRAN - 05.03</t>
  </si>
  <si>
    <t>CAIXA EM AÇO INOX PARA MEDIÇÃO EXTERNA 50X50X25CM PADRÃO ESCELSA/PMV (ANDALUZ)</t>
  </si>
  <si>
    <t>SETRAN - 05.04</t>
  </si>
  <si>
    <t>CAIXA DE COMANDO EM AÇO INOXIDÁVEL PARA 6 CIRCUITOS CONFORME PROJETO</t>
  </si>
  <si>
    <t>SETRAN - 05.05</t>
  </si>
  <si>
    <t>CAIXA DE COMANDO EM AÇO INOXIDÁVEL PARA 3 CIRCUITOS CONFORME PROJETO</t>
  </si>
  <si>
    <t>POSTES E BRAÇOS</t>
  </si>
  <si>
    <t>SETRAN - 06.01</t>
  </si>
  <si>
    <t>POSTE TELECÔNICO RETO EM AÇO SAAE1010/20 GALVANIZADO A FOGO, BASE 90MM E TOPO 60MM COM BASE FLANGEADA H=4M</t>
  </si>
  <si>
    <t>SETRAN - 06.02</t>
  </si>
  <si>
    <t>POSTE TELECÔNICO RETO EM AÇO SAAE1010/20 GALVANIZADO A FOGO, BASE 90MM E TOPO 60MM COM BASE FLANGEADA H=6M</t>
  </si>
  <si>
    <t>SETRAN - 06.03</t>
  </si>
  <si>
    <t>POSTE TELECÔNICO RETO EM AÇO SAAE1010/20 GALVANIZADO A FOGO, BASE 90MM E TOPO 60MM COM BASE FLANGEADA H=9M</t>
  </si>
  <si>
    <t>SETRAN - 06.04</t>
  </si>
  <si>
    <t>POSTE TELECÔNICO CURVO SIMPLES EM AÇO SAAE1010/20 GALVANIZADO A FOGO, BASE 90MM E TOPO 60MM COM BASE FLANGEADA H=6M PROJEÇÃO DE 1,5M</t>
  </si>
  <si>
    <t>SETRAN - 06.05</t>
  </si>
  <si>
    <t>POSTE TELECÔNICO CURVO SIMPLES EM AÇO SAAE1010/20 GALVANIZADO A FOGO, BASE 90MM E TOPO 60MM COM BASE FLANGEADA H=9M PROJEÇÃO DE 2,0M</t>
  </si>
  <si>
    <t>SETRAN - 06.06</t>
  </si>
  <si>
    <t>POSTE TELECÔNICO CURVO SIMPLES EM AÇO SAAE1010/20 GALVANIZADO A FOGO, BASE 90MM E TOPO 60MM COM BASE FLANGEADA H=12M PROJEÇÃO DE 2,0M</t>
  </si>
  <si>
    <t>SETRAN - 06.07</t>
  </si>
  <si>
    <t>POSTE TELECÔNICO CURVO DUPLO EM AÇO SAAE1010/20 GALVANIZADO A FOGO, BASE 90MM E TOPO 60MM COM BASE FLANGEADA H=6M</t>
  </si>
  <si>
    <t>SETRAN - 06.08</t>
  </si>
  <si>
    <t>POSTE TELECÔNICO CURVO DUPLO EM AÇO SAAE1010/20 GALVANIZADO A FOGO, BASE 90MM E TOPO 60MM COM BASE FLANGEADA H=9M</t>
  </si>
  <si>
    <t>SETRAN - 06.09</t>
  </si>
  <si>
    <t>POSTE TELECÔNICO CURVO DUPLO EM AÇO SAAE1010/20 GALVANIZADO A FOGO, BASE 90MM E TOPO 60MM COM BASE FLANGEADA H=12M</t>
  </si>
  <si>
    <t>SETRAN - 06.14</t>
  </si>
  <si>
    <t>SETRAN - 06.15</t>
  </si>
  <si>
    <t>SETRAN - 06.16</t>
  </si>
  <si>
    <t>SETRAN - 06.17</t>
  </si>
  <si>
    <t>REF: MARÇO DE 2013</t>
  </si>
  <si>
    <t>LEVANTAMENTO ARQUITETÔNICO</t>
  </si>
  <si>
    <t>Por determinação da Secretaria de Estado dos Transportes e Obras Públicas - SETOP, através da RESOLUÇÃO SETOP Nº 01/2016, publicada no Diário Oficial no dia 21-01-2016, o percentual de Benefícios e Despesas Indiretas - BDI para obras de Construção de Edificações a serem aplicadas nas licitações a partir da data desta publicação serão de 30,90%, no âmbito do Poder Executivo Estadual. Nesta mesma publicação foi alterado o percentual de Encargos Sociais e Complementares para horistas, para 85,90% e 42,43%, respectivamente, totalizando 128,33%.
A alteração desses percentuais foram motivadas pela Lei nº 13.161, de 31 de agosto de 2015 que alterou a Lei nº 12.546 de 14 de dezembro de 2011.</t>
  </si>
  <si>
    <t>MAIO / 2018</t>
  </si>
  <si>
    <t>ELABORAÇÃO DE PROJETOS EXECUTIVOS DE INSTALAÇÕES ELÉTRICAS</t>
  </si>
  <si>
    <t>PROJETO REDES ELÉTRICAS</t>
  </si>
  <si>
    <t>PLANILHA ORÇAMENTÁRIA (PLANILHA DE QUANTITATIVOS, MEMÓRIA DE CALCULO, COMPOSIÇÕES DE CUSTOS, CRONOGRAMA FÍSICO-FINANCEIRO E COTAÇÕES DE PREÇOS)</t>
  </si>
  <si>
    <t>01.02</t>
  </si>
  <si>
    <t>UNIDADE DE SAUDE EUGÊNIO MALACARNE</t>
  </si>
  <si>
    <t>TOTAL DO ITEM 01</t>
  </si>
  <si>
    <t>Percentual  (%)</t>
  </si>
  <si>
    <t>ESF FRANCISCO ARAGÃO</t>
  </si>
  <si>
    <t>02.02</t>
  </si>
  <si>
    <t>02.01</t>
  </si>
  <si>
    <t>03.01</t>
  </si>
  <si>
    <t>03.02</t>
  </si>
  <si>
    <t>03.03</t>
  </si>
  <si>
    <t>04.01</t>
  </si>
  <si>
    <t>04.02</t>
  </si>
  <si>
    <t>04.03</t>
  </si>
  <si>
    <t>PREFEITURA MUNICIPAL DE SÃO DOMINGOS DO NORTE</t>
  </si>
  <si>
    <t>TOTAL DO ITEM 02</t>
  </si>
  <si>
    <t>TOTAL DO ITEM 03</t>
  </si>
  <si>
    <t>TOTAL DO ITEM 04</t>
  </si>
  <si>
    <t>RESPONSÁVEL TÉCNICO</t>
  </si>
  <si>
    <t>Referência de preços no endereço: https://iopes.es.gov.br/Media/iopes/Fa%C3%A7a%20Certo/TABELA%20REFERENCIAL%20DE%20PRE%C3%87O/PROJETOS/Tabela%20Referencial%20Projetos%20-%20IOPES%20-%202017.pdf</t>
  </si>
</sst>
</file>

<file path=xl/styles.xml><?xml version="1.0" encoding="utf-8"?>
<styleSheet xmlns="http://schemas.openxmlformats.org/spreadsheetml/2006/main">
  <numFmts count="1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205" formatCode="_(* #,##0.00_);_(* \(#,##0.00\);_(* \-??_);_(@_)"/>
    <numFmt numFmtId="214" formatCode="_([$€-2]* #,##0.00_);_([$€-2]* \(#,##0.00\);_([$€-2]* &quot;-&quot;??_)"/>
  </numFmts>
  <fonts count="60">
    <font>
      <sz val="10"/>
      <name val="Arial"/>
      <family val="2"/>
    </font>
    <font>
      <sz val="11"/>
      <color indexed="8"/>
      <name val="Calibri"/>
      <family val="2"/>
    </font>
    <font>
      <sz val="8"/>
      <name val="Arial"/>
      <family val="2"/>
    </font>
    <font>
      <u val="single"/>
      <sz val="11.5"/>
      <color indexed="12"/>
      <name val="Arial"/>
      <family val="2"/>
    </font>
    <font>
      <u val="single"/>
      <sz val="11.5"/>
      <color indexed="36"/>
      <name val="Arial"/>
      <family val="2"/>
    </font>
    <font>
      <b/>
      <sz val="8"/>
      <name val="Arial"/>
      <family val="2"/>
    </font>
    <font>
      <b/>
      <sz val="15"/>
      <color indexed="48"/>
      <name val="Calibri"/>
      <family val="2"/>
    </font>
    <font>
      <sz val="8"/>
      <color indexed="8"/>
      <name val="Arial"/>
      <family val="2"/>
    </font>
    <font>
      <b/>
      <sz val="12"/>
      <name val="Arial"/>
      <family val="2"/>
    </font>
    <font>
      <b/>
      <sz val="8"/>
      <color indexed="8"/>
      <name val="Arial"/>
      <family val="2"/>
    </font>
    <font>
      <b/>
      <sz val="10"/>
      <color indexed="8"/>
      <name val="Arial"/>
      <family val="2"/>
    </font>
    <font>
      <b/>
      <sz val="11"/>
      <name val="Arial"/>
      <family val="2"/>
    </font>
    <font>
      <b/>
      <sz val="10"/>
      <name val="Arial"/>
      <family val="2"/>
    </font>
    <font>
      <b/>
      <i/>
      <sz val="16"/>
      <name val="Arial"/>
      <family val="2"/>
    </font>
    <font>
      <sz val="9"/>
      <name val="Arial"/>
      <family val="2"/>
    </font>
    <font>
      <b/>
      <sz val="9"/>
      <name val="Arial"/>
      <family val="2"/>
    </font>
    <font>
      <sz val="9"/>
      <color indexed="8"/>
      <name val="Arial"/>
      <family val="2"/>
    </font>
    <font>
      <sz val="11"/>
      <name val="Arial"/>
      <family val="2"/>
    </font>
    <font>
      <b/>
      <i/>
      <u val="singleAccounting"/>
      <sz val="9"/>
      <color indexed="10"/>
      <name val="Arial"/>
      <family val="2"/>
    </font>
    <font>
      <b/>
      <i/>
      <u val="single"/>
      <sz val="8"/>
      <color indexed="10"/>
      <name val="Arial"/>
      <family val="2"/>
    </font>
    <font>
      <b/>
      <sz val="8"/>
      <color indexed="9"/>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62"/>
      <name val="Times New Roman"/>
      <family val="1"/>
    </font>
    <font>
      <b/>
      <sz val="12"/>
      <name val="Times New Roman"/>
      <family val="1"/>
    </font>
    <font>
      <sz val="12"/>
      <color indexed="8"/>
      <name val="Times New Roman"/>
      <family val="1"/>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4F81BD"/>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color indexed="63"/>
      </top>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style="medium"/>
      <top style="medium"/>
      <bottom style="thin"/>
    </border>
    <border>
      <left style="medium"/>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medium"/>
      <right>
        <color indexed="63"/>
      </right>
      <top style="thin"/>
      <bottom style="medium"/>
    </border>
    <border>
      <left style="medium"/>
      <right style="medium"/>
      <top>
        <color indexed="63"/>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8" fillId="28" borderId="1" applyNumberFormat="0" applyAlignment="0" applyProtection="0"/>
    <xf numFmtId="214" fontId="0" fillId="0" borderId="0" applyFont="0" applyFill="0" applyBorder="0" applyAlignment="0" applyProtection="0"/>
    <xf numFmtId="21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1" fillId="20"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6"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171" fontId="0" fillId="0" borderId="0" applyFont="0" applyFill="0" applyBorder="0" applyAlignment="0" applyProtection="0"/>
  </cellStyleXfs>
  <cellXfs count="243">
    <xf numFmtId="0" fontId="0" fillId="0" borderId="0" xfId="0" applyAlignment="1">
      <alignment/>
    </xf>
    <xf numFmtId="0" fontId="7" fillId="32" borderId="0" xfId="0" applyFont="1" applyFill="1" applyAlignment="1">
      <alignment horizontal="center" vertical="center"/>
    </xf>
    <xf numFmtId="49" fontId="7" fillId="32" borderId="0" xfId="0" applyNumberFormat="1" applyFont="1" applyFill="1" applyAlignment="1">
      <alignment horizontal="left" vertical="center" wrapText="1"/>
    </xf>
    <xf numFmtId="2" fontId="7" fillId="32" borderId="0" xfId="0" applyNumberFormat="1" applyFont="1" applyFill="1" applyAlignment="1">
      <alignment horizontal="center" vertical="center"/>
    </xf>
    <xf numFmtId="1" fontId="7" fillId="32" borderId="0" xfId="72" applyNumberFormat="1" applyFont="1" applyFill="1" applyBorder="1" applyAlignment="1" applyProtection="1">
      <alignment horizontal="center" vertical="center" wrapText="1"/>
      <protection/>
    </xf>
    <xf numFmtId="2" fontId="7" fillId="32" borderId="0" xfId="72" applyNumberFormat="1" applyFont="1" applyFill="1" applyBorder="1" applyAlignment="1" applyProtection="1">
      <alignment horizontal="center" vertical="center" wrapText="1"/>
      <protection/>
    </xf>
    <xf numFmtId="0" fontId="7" fillId="32" borderId="0" xfId="0" applyFont="1" applyFill="1" applyAlignment="1">
      <alignment vertical="center"/>
    </xf>
    <xf numFmtId="0" fontId="7" fillId="32" borderId="0" xfId="0" applyFont="1" applyFill="1" applyBorder="1" applyAlignment="1">
      <alignment vertical="center"/>
    </xf>
    <xf numFmtId="0" fontId="7" fillId="32" borderId="0" xfId="0" applyFont="1" applyFill="1" applyAlignment="1">
      <alignment horizontal="left"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vertical="center" wrapText="1"/>
    </xf>
    <xf numFmtId="2" fontId="2" fillId="32" borderId="11" xfId="0" applyNumberFormat="1" applyFont="1" applyFill="1" applyBorder="1" applyAlignment="1">
      <alignment horizontal="center" vertical="center" wrapText="1"/>
    </xf>
    <xf numFmtId="0" fontId="11" fillId="32" borderId="0" xfId="0" applyFont="1" applyFill="1" applyBorder="1" applyAlignment="1">
      <alignment horizontal="center" vertical="center" wrapText="1"/>
    </xf>
    <xf numFmtId="0" fontId="2" fillId="32" borderId="11" xfId="0" applyNumberFormat="1" applyFont="1" applyFill="1" applyBorder="1" applyAlignment="1">
      <alignment vertical="center" wrapText="1"/>
    </xf>
    <xf numFmtId="49" fontId="7" fillId="32" borderId="12" xfId="0" applyNumberFormat="1" applyFont="1" applyFill="1" applyBorder="1" applyAlignment="1">
      <alignment horizontal="left" vertical="center" wrapText="1"/>
    </xf>
    <xf numFmtId="0" fontId="7" fillId="32" borderId="12" xfId="0" applyFont="1" applyFill="1" applyBorder="1" applyAlignment="1">
      <alignment horizontal="center" vertical="center"/>
    </xf>
    <xf numFmtId="2" fontId="7" fillId="32" borderId="12" xfId="0" applyNumberFormat="1" applyFont="1" applyFill="1" applyBorder="1" applyAlignment="1">
      <alignment horizontal="center" vertical="center"/>
    </xf>
    <xf numFmtId="0" fontId="7" fillId="0" borderId="0" xfId="0" applyFont="1" applyFill="1" applyAlignment="1">
      <alignment vertical="center"/>
    </xf>
    <xf numFmtId="0" fontId="7" fillId="0" borderId="11" xfId="0" applyFont="1" applyFill="1" applyBorder="1" applyAlignment="1">
      <alignment horizontal="left" vertical="center" wrapText="1"/>
    </xf>
    <xf numFmtId="205" fontId="7" fillId="0" borderId="11"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0" xfId="72" applyNumberFormat="1" applyFont="1" applyFill="1" applyBorder="1" applyAlignment="1" applyProtection="1">
      <alignment horizontal="center" vertical="center" wrapText="1"/>
      <protection/>
    </xf>
    <xf numFmtId="0" fontId="9" fillId="0" borderId="0" xfId="0" applyFont="1" applyFill="1" applyAlignment="1">
      <alignment horizontal="left" vertical="center" wrapText="1"/>
    </xf>
    <xf numFmtId="0" fontId="14" fillId="0" borderId="0" xfId="0" applyFont="1" applyBorder="1" applyAlignment="1">
      <alignment/>
    </xf>
    <xf numFmtId="0" fontId="15" fillId="32" borderId="0" xfId="0" applyFont="1" applyFill="1" applyBorder="1" applyAlignment="1">
      <alignment vertical="center" wrapText="1"/>
    </xf>
    <xf numFmtId="2" fontId="16" fillId="32" borderId="0" xfId="72" applyNumberFormat="1" applyFont="1" applyFill="1" applyBorder="1" applyAlignment="1" applyProtection="1">
      <alignment horizontal="center" vertical="center" wrapText="1"/>
      <protection/>
    </xf>
    <xf numFmtId="0" fontId="16" fillId="32" borderId="0" xfId="0" applyFont="1" applyFill="1" applyAlignment="1">
      <alignment vertical="center"/>
    </xf>
    <xf numFmtId="0" fontId="14" fillId="32" borderId="0" xfId="0" applyFont="1" applyFill="1" applyAlignment="1">
      <alignment/>
    </xf>
    <xf numFmtId="2" fontId="7" fillId="0" borderId="13" xfId="0" applyNumberFormat="1" applyFont="1" applyFill="1" applyBorder="1" applyAlignment="1">
      <alignment horizontal="center" vertical="center" wrapText="1"/>
    </xf>
    <xf numFmtId="1" fontId="7" fillId="32" borderId="14" xfId="72" applyNumberFormat="1" applyFont="1" applyFill="1" applyBorder="1" applyAlignment="1" applyProtection="1">
      <alignment horizontal="center" vertical="center" wrapText="1"/>
      <protection/>
    </xf>
    <xf numFmtId="1" fontId="7" fillId="32" borderId="15" xfId="72" applyNumberFormat="1" applyFont="1" applyFill="1" applyBorder="1" applyAlignment="1" applyProtection="1">
      <alignment horizontal="center" vertical="center" wrapText="1"/>
      <protection/>
    </xf>
    <xf numFmtId="1" fontId="7" fillId="0" borderId="14" xfId="72" applyNumberFormat="1" applyFont="1" applyFill="1" applyBorder="1" applyAlignment="1" applyProtection="1">
      <alignment horizontal="center" vertical="center" wrapText="1"/>
      <protection/>
    </xf>
    <xf numFmtId="49" fontId="9" fillId="32" borderId="16" xfId="0" applyNumberFormat="1" applyFont="1" applyFill="1" applyBorder="1" applyAlignment="1" quotePrefix="1">
      <alignment horizontal="center" vertical="center" wrapText="1"/>
    </xf>
    <xf numFmtId="0" fontId="9" fillId="32" borderId="0" xfId="0" applyFont="1" applyFill="1" applyBorder="1" applyAlignment="1">
      <alignment horizontal="center" vertical="center"/>
    </xf>
    <xf numFmtId="205" fontId="9" fillId="32" borderId="17" xfId="72" applyNumberFormat="1" applyFont="1" applyFill="1" applyBorder="1" applyAlignment="1" applyProtection="1">
      <alignment horizontal="center" vertical="center" wrapText="1"/>
      <protection/>
    </xf>
    <xf numFmtId="205" fontId="9" fillId="32" borderId="18" xfId="72" applyNumberFormat="1" applyFont="1" applyFill="1" applyBorder="1" applyAlignment="1" applyProtection="1">
      <alignment horizontal="center" vertical="center" wrapText="1"/>
      <protection/>
    </xf>
    <xf numFmtId="170" fontId="2" fillId="32" borderId="0" xfId="49" applyFont="1" applyFill="1" applyAlignment="1">
      <alignment horizontal="right" vertical="center"/>
    </xf>
    <xf numFmtId="170" fontId="2" fillId="32" borderId="0" xfId="49" applyFont="1" applyFill="1" applyBorder="1" applyAlignment="1">
      <alignment horizontal="center" vertical="center"/>
    </xf>
    <xf numFmtId="0" fontId="14" fillId="0" borderId="0" xfId="0" applyFont="1" applyFill="1" applyBorder="1" applyAlignment="1">
      <alignment/>
    </xf>
    <xf numFmtId="0" fontId="15" fillId="0" borderId="0" xfId="0" applyFont="1" applyFill="1" applyBorder="1" applyAlignment="1">
      <alignment vertical="center" wrapText="1"/>
    </xf>
    <xf numFmtId="170" fontId="15" fillId="0" borderId="0" xfId="49" applyFont="1" applyFill="1" applyBorder="1" applyAlignment="1">
      <alignment vertical="center" wrapText="1"/>
    </xf>
    <xf numFmtId="2" fontId="16" fillId="0" borderId="0" xfId="72" applyNumberFormat="1" applyFont="1" applyFill="1" applyBorder="1" applyAlignment="1" applyProtection="1">
      <alignment horizontal="center" vertical="center" wrapText="1"/>
      <protection/>
    </xf>
    <xf numFmtId="0" fontId="16" fillId="0" borderId="0" xfId="0" applyFont="1" applyFill="1" applyAlignment="1">
      <alignment vertical="center"/>
    </xf>
    <xf numFmtId="0" fontId="14" fillId="0" borderId="0" xfId="0" applyFont="1" applyFill="1" applyAlignment="1">
      <alignment/>
    </xf>
    <xf numFmtId="0" fontId="11" fillId="0" borderId="0" xfId="0" applyFont="1" applyFill="1" applyBorder="1" applyAlignment="1">
      <alignment horizontal="center" vertical="center" wrapText="1"/>
    </xf>
    <xf numFmtId="170" fontId="11" fillId="0" borderId="0" xfId="49" applyFont="1" applyFill="1" applyBorder="1" applyAlignment="1">
      <alignment horizontal="center" vertical="center" wrapText="1"/>
    </xf>
    <xf numFmtId="49" fontId="5" fillId="0" borderId="19" xfId="0" applyNumberFormat="1" applyFont="1" applyFill="1" applyBorder="1" applyAlignment="1">
      <alignment horizontal="left" vertical="center" wrapText="1"/>
    </xf>
    <xf numFmtId="2" fontId="7" fillId="0" borderId="0" xfId="72" applyNumberFormat="1" applyFont="1" applyFill="1" applyBorder="1" applyAlignment="1" applyProtection="1">
      <alignment vertical="center" wrapText="1"/>
      <protection/>
    </xf>
    <xf numFmtId="0" fontId="7" fillId="0" borderId="20" xfId="0" applyFont="1" applyFill="1" applyBorder="1" applyAlignment="1">
      <alignment horizontal="left" vertical="center" wrapText="1"/>
    </xf>
    <xf numFmtId="205" fontId="7" fillId="0" borderId="20" xfId="0" applyNumberFormat="1" applyFont="1" applyFill="1" applyBorder="1" applyAlignment="1">
      <alignment horizontal="center" vertical="center" wrapText="1"/>
    </xf>
    <xf numFmtId="2" fontId="7" fillId="0" borderId="20" xfId="0" applyNumberFormat="1" applyFont="1" applyFill="1" applyBorder="1" applyAlignment="1">
      <alignment horizontal="center" vertical="center" wrapText="1"/>
    </xf>
    <xf numFmtId="170" fontId="2" fillId="0" borderId="13" xfId="49" applyFont="1" applyFill="1" applyBorder="1" applyAlignment="1" applyProtection="1">
      <alignment horizontal="right" vertical="center" wrapText="1"/>
      <protection/>
    </xf>
    <xf numFmtId="170" fontId="2" fillId="0" borderId="21" xfId="49" applyFont="1" applyFill="1" applyBorder="1" applyAlignment="1" applyProtection="1">
      <alignment horizontal="right" vertical="center" wrapText="1"/>
      <protection/>
    </xf>
    <xf numFmtId="49" fontId="2" fillId="0" borderId="2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10" fontId="2" fillId="0" borderId="23" xfId="57" applyNumberFormat="1" applyFont="1" applyFill="1" applyBorder="1" applyAlignment="1" applyProtection="1">
      <alignment horizontal="center" vertical="center" wrapText="1"/>
      <protection/>
    </xf>
    <xf numFmtId="49" fontId="10" fillId="0" borderId="23" xfId="0" applyNumberFormat="1" applyFont="1" applyFill="1" applyBorder="1" applyAlignment="1">
      <alignment horizontal="left" vertical="center" wrapText="1"/>
    </xf>
    <xf numFmtId="0" fontId="10" fillId="0" borderId="23" xfId="0" applyFont="1" applyFill="1" applyBorder="1" applyAlignment="1">
      <alignment horizontal="center" vertical="center"/>
    </xf>
    <xf numFmtId="2" fontId="10" fillId="0" borderId="23" xfId="0" applyNumberFormat="1" applyFont="1" applyFill="1" applyBorder="1" applyAlignment="1">
      <alignment horizontal="center" vertical="center"/>
    </xf>
    <xf numFmtId="0" fontId="7" fillId="0" borderId="0" xfId="0" applyFont="1" applyFill="1" applyAlignment="1">
      <alignment horizontal="center" vertical="center"/>
    </xf>
    <xf numFmtId="1" fontId="7" fillId="0" borderId="0" xfId="72" applyNumberFormat="1" applyFont="1" applyFill="1" applyBorder="1" applyAlignment="1" applyProtection="1">
      <alignment horizontal="center" vertical="center" wrapText="1"/>
      <protection/>
    </xf>
    <xf numFmtId="49" fontId="7" fillId="0" borderId="0" xfId="0" applyNumberFormat="1" applyFont="1" applyFill="1" applyAlignment="1">
      <alignment horizontal="left" vertical="center" wrapText="1"/>
    </xf>
    <xf numFmtId="2" fontId="7" fillId="0" borderId="0" xfId="0" applyNumberFormat="1" applyFont="1" applyFill="1" applyAlignment="1">
      <alignment horizontal="center" vertical="center"/>
    </xf>
    <xf numFmtId="170" fontId="2" fillId="0" borderId="0" xfId="49" applyFont="1" applyFill="1" applyAlignment="1">
      <alignment horizontal="right" vertical="center"/>
    </xf>
    <xf numFmtId="170" fontId="2" fillId="0" borderId="0" xfId="49" applyFont="1" applyFill="1" applyBorder="1" applyAlignment="1" applyProtection="1">
      <alignment horizontal="right" vertical="center"/>
      <protection/>
    </xf>
    <xf numFmtId="170" fontId="14" fillId="32" borderId="0" xfId="49" applyFont="1" applyFill="1" applyBorder="1" applyAlignment="1">
      <alignment vertical="center" wrapText="1"/>
    </xf>
    <xf numFmtId="170" fontId="17" fillId="32" borderId="0" xfId="49" applyFont="1" applyFill="1" applyBorder="1" applyAlignment="1">
      <alignment horizontal="center" vertical="center" wrapText="1"/>
    </xf>
    <xf numFmtId="170" fontId="2" fillId="32" borderId="18" xfId="49" applyFont="1" applyFill="1" applyBorder="1" applyAlignment="1" applyProtection="1">
      <alignment horizontal="center" vertical="center" wrapText="1"/>
      <protection/>
    </xf>
    <xf numFmtId="170" fontId="2" fillId="32" borderId="11" xfId="49" applyFont="1" applyFill="1" applyBorder="1" applyAlignment="1">
      <alignment horizontal="center" vertical="center" wrapText="1"/>
    </xf>
    <xf numFmtId="170" fontId="2" fillId="32" borderId="24" xfId="49" applyFont="1" applyFill="1" applyBorder="1" applyAlignment="1">
      <alignment horizontal="center" vertical="center" wrapText="1"/>
    </xf>
    <xf numFmtId="170" fontId="2" fillId="32" borderId="25" xfId="49" applyFont="1" applyFill="1" applyBorder="1" applyAlignment="1">
      <alignment horizontal="center" vertical="center" wrapText="1"/>
    </xf>
    <xf numFmtId="170" fontId="2" fillId="32" borderId="11" xfId="49" applyFont="1" applyFill="1" applyBorder="1" applyAlignment="1">
      <alignment horizontal="right" vertical="center"/>
    </xf>
    <xf numFmtId="170" fontId="2" fillId="32" borderId="12" xfId="49" applyFont="1" applyFill="1" applyBorder="1" applyAlignment="1">
      <alignment horizontal="right" vertical="center"/>
    </xf>
    <xf numFmtId="205" fontId="9" fillId="32" borderId="26" xfId="72" applyNumberFormat="1" applyFont="1" applyFill="1" applyBorder="1" applyAlignment="1" applyProtection="1">
      <alignment horizontal="center" vertical="center" wrapText="1"/>
      <protection/>
    </xf>
    <xf numFmtId="49" fontId="9" fillId="32" borderId="27" xfId="0" applyNumberFormat="1" applyFont="1" applyFill="1" applyBorder="1" applyAlignment="1">
      <alignment horizontal="center" vertical="center" wrapText="1"/>
    </xf>
    <xf numFmtId="0" fontId="9" fillId="32" borderId="27" xfId="0" applyFont="1" applyFill="1" applyBorder="1" applyAlignment="1">
      <alignment horizontal="center" vertical="center" wrapText="1"/>
    </xf>
    <xf numFmtId="2" fontId="9" fillId="32" borderId="27" xfId="0" applyNumberFormat="1" applyFont="1" applyFill="1" applyBorder="1" applyAlignment="1">
      <alignment horizontal="center" vertical="center" wrapText="1"/>
    </xf>
    <xf numFmtId="170" fontId="5" fillId="32" borderId="28" xfId="49" applyFont="1" applyFill="1" applyBorder="1" applyAlignment="1">
      <alignment horizontal="center" vertical="center" wrapText="1"/>
    </xf>
    <xf numFmtId="1" fontId="9" fillId="32" borderId="29" xfId="72" applyNumberFormat="1" applyFont="1" applyFill="1" applyBorder="1" applyAlignment="1" applyProtection="1" quotePrefix="1">
      <alignment horizontal="center" vertical="center" wrapText="1"/>
      <protection/>
    </xf>
    <xf numFmtId="0" fontId="15" fillId="0" borderId="0" xfId="0" applyFont="1" applyFill="1" applyBorder="1" applyAlignment="1">
      <alignment horizontal="center" vertical="center" wrapText="1"/>
    </xf>
    <xf numFmtId="0" fontId="9" fillId="32" borderId="16" xfId="0" applyFont="1" applyFill="1" applyBorder="1" applyAlignment="1">
      <alignment horizontal="left" vertical="center" wrapText="1"/>
    </xf>
    <xf numFmtId="0" fontId="9" fillId="32" borderId="23" xfId="0" applyFont="1" applyFill="1" applyBorder="1" applyAlignment="1">
      <alignment horizontal="left" vertical="center" wrapText="1"/>
    </xf>
    <xf numFmtId="0" fontId="9" fillId="32"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205" fontId="7" fillId="0" borderId="31" xfId="0" applyNumberFormat="1" applyFont="1" applyFill="1" applyBorder="1" applyAlignment="1">
      <alignment horizontal="center" vertical="center" wrapText="1"/>
    </xf>
    <xf numFmtId="2" fontId="7" fillId="0" borderId="31" xfId="0" applyNumberFormat="1" applyFont="1" applyFill="1" applyBorder="1" applyAlignment="1">
      <alignment horizontal="center" vertical="center" wrapText="1"/>
    </xf>
    <xf numFmtId="0" fontId="5" fillId="32" borderId="0" xfId="0" applyFont="1" applyFill="1" applyBorder="1" applyAlignment="1">
      <alignment vertical="center" wrapText="1"/>
    </xf>
    <xf numFmtId="0" fontId="5" fillId="32" borderId="0" xfId="0" applyFont="1" applyFill="1" applyBorder="1" applyAlignment="1">
      <alignment horizontal="center" vertical="center" wrapText="1"/>
    </xf>
    <xf numFmtId="1" fontId="7" fillId="0" borderId="32" xfId="72" applyNumberFormat="1" applyFont="1" applyFill="1" applyBorder="1" applyAlignment="1" applyProtection="1">
      <alignment horizontal="center" vertical="center" wrapText="1"/>
      <protection/>
    </xf>
    <xf numFmtId="170" fontId="2" fillId="32" borderId="20" xfId="49" applyFont="1" applyFill="1" applyBorder="1" applyAlignment="1">
      <alignment horizontal="center" vertical="center" wrapText="1"/>
    </xf>
    <xf numFmtId="170" fontId="2" fillId="32" borderId="33" xfId="49" applyFont="1" applyFill="1" applyBorder="1" applyAlignment="1">
      <alignment horizontal="center" vertical="center" wrapText="1"/>
    </xf>
    <xf numFmtId="170" fontId="2" fillId="32" borderId="11" xfId="49" applyFont="1" applyFill="1" applyBorder="1" applyAlignment="1" quotePrefix="1">
      <alignment horizontal="center" vertical="center" wrapText="1"/>
    </xf>
    <xf numFmtId="1" fontId="7" fillId="0" borderId="34" xfId="72" applyNumberFormat="1" applyFont="1" applyFill="1" applyBorder="1" applyAlignment="1" applyProtection="1">
      <alignment horizontal="center" vertical="center" wrapText="1"/>
      <protection/>
    </xf>
    <xf numFmtId="170" fontId="2" fillId="32" borderId="31" xfId="49" applyFont="1" applyFill="1" applyBorder="1" applyAlignment="1">
      <alignment horizontal="center" vertical="center" wrapText="1"/>
    </xf>
    <xf numFmtId="170" fontId="2" fillId="32" borderId="35" xfId="49" applyFont="1" applyFill="1" applyBorder="1" applyAlignment="1">
      <alignment horizontal="center" vertical="center" wrapText="1"/>
    </xf>
    <xf numFmtId="49" fontId="2" fillId="32" borderId="16" xfId="0" applyNumberFormat="1" applyFont="1" applyFill="1" applyBorder="1" applyAlignment="1" quotePrefix="1">
      <alignment horizontal="center" vertical="center" wrapText="1"/>
    </xf>
    <xf numFmtId="49" fontId="2" fillId="32" borderId="23" xfId="0" applyNumberFormat="1" applyFont="1" applyFill="1" applyBorder="1" applyAlignment="1" quotePrefix="1">
      <alignment horizontal="center" vertical="center" wrapText="1"/>
    </xf>
    <xf numFmtId="170" fontId="2" fillId="32" borderId="23" xfId="49" applyFont="1" applyFill="1" applyBorder="1" applyAlignment="1">
      <alignment horizontal="center" vertical="center" wrapText="1"/>
    </xf>
    <xf numFmtId="170" fontId="2" fillId="32" borderId="30" xfId="49" applyFont="1" applyFill="1" applyBorder="1" applyAlignment="1">
      <alignment horizontal="center" vertical="center" wrapText="1"/>
    </xf>
    <xf numFmtId="49" fontId="9" fillId="32" borderId="36" xfId="0" applyNumberFormat="1" applyFont="1" applyFill="1" applyBorder="1" applyAlignment="1" quotePrefix="1">
      <alignment horizontal="center" vertical="center" wrapText="1"/>
    </xf>
    <xf numFmtId="170" fontId="2" fillId="32" borderId="37" xfId="49" applyFont="1" applyFill="1" applyBorder="1" applyAlignment="1">
      <alignment horizontal="center" vertical="center" wrapText="1"/>
    </xf>
    <xf numFmtId="1" fontId="7" fillId="32" borderId="32" xfId="72" applyNumberFormat="1" applyFont="1" applyFill="1" applyBorder="1" applyAlignment="1" applyProtection="1">
      <alignment horizontal="center" vertical="center" wrapText="1"/>
      <protection/>
    </xf>
    <xf numFmtId="0" fontId="2" fillId="32" borderId="20" xfId="0" applyNumberFormat="1" applyFont="1" applyFill="1" applyBorder="1" applyAlignment="1">
      <alignment vertical="center" wrapText="1"/>
    </xf>
    <xf numFmtId="0" fontId="2" fillId="32" borderId="20" xfId="0" applyFont="1" applyFill="1" applyBorder="1" applyAlignment="1">
      <alignment horizontal="center" vertical="center" wrapText="1"/>
    </xf>
    <xf numFmtId="2" fontId="2" fillId="32" borderId="20" xfId="0" applyNumberFormat="1" applyFont="1" applyFill="1" applyBorder="1" applyAlignment="1">
      <alignment horizontal="center" vertical="center" wrapText="1"/>
    </xf>
    <xf numFmtId="170" fontId="2" fillId="32" borderId="20" xfId="49" applyFont="1" applyFill="1" applyBorder="1" applyAlignment="1">
      <alignment horizontal="right" vertical="center"/>
    </xf>
    <xf numFmtId="1" fontId="7" fillId="32" borderId="34" xfId="72" applyNumberFormat="1" applyFont="1" applyFill="1" applyBorder="1" applyAlignment="1" applyProtection="1">
      <alignment horizontal="center" vertical="center" wrapText="1"/>
      <protection/>
    </xf>
    <xf numFmtId="0" fontId="2" fillId="32" borderId="31" xfId="0" applyNumberFormat="1" applyFont="1" applyFill="1" applyBorder="1" applyAlignment="1">
      <alignment vertical="center" wrapText="1"/>
    </xf>
    <xf numFmtId="0" fontId="2" fillId="32" borderId="31" xfId="0" applyFont="1" applyFill="1" applyBorder="1" applyAlignment="1">
      <alignment horizontal="center" vertical="center" wrapText="1"/>
    </xf>
    <xf numFmtId="2" fontId="2" fillId="32" borderId="31" xfId="0" applyNumberFormat="1" applyFont="1" applyFill="1" applyBorder="1" applyAlignment="1">
      <alignment horizontal="center" vertical="center" wrapText="1"/>
    </xf>
    <xf numFmtId="170" fontId="2" fillId="32" borderId="23" xfId="49" applyFont="1" applyFill="1" applyBorder="1" applyAlignment="1">
      <alignment horizontal="right" vertical="center"/>
    </xf>
    <xf numFmtId="0" fontId="2" fillId="32" borderId="20" xfId="0" applyFont="1" applyFill="1" applyBorder="1" applyAlignment="1">
      <alignment vertical="center" wrapText="1"/>
    </xf>
    <xf numFmtId="170" fontId="2" fillId="32" borderId="20" xfId="49" applyFont="1" applyFill="1" applyBorder="1" applyAlignment="1" quotePrefix="1">
      <alignment horizontal="center" vertical="center" wrapText="1"/>
    </xf>
    <xf numFmtId="0" fontId="2" fillId="32" borderId="31" xfId="0" applyFont="1" applyFill="1" applyBorder="1" applyAlignment="1">
      <alignment vertical="center" wrapText="1"/>
    </xf>
    <xf numFmtId="170" fontId="2" fillId="32" borderId="31" xfId="49" applyFont="1" applyFill="1" applyBorder="1" applyAlignment="1">
      <alignment horizontal="right" vertical="center"/>
    </xf>
    <xf numFmtId="170" fontId="2" fillId="32" borderId="30" xfId="49" applyFont="1" applyFill="1" applyBorder="1" applyAlignment="1">
      <alignment horizontal="right" vertical="center"/>
    </xf>
    <xf numFmtId="49" fontId="7" fillId="32" borderId="20" xfId="0" applyNumberFormat="1" applyFont="1" applyFill="1" applyBorder="1" applyAlignment="1">
      <alignment horizontal="left" vertical="center" wrapText="1"/>
    </xf>
    <xf numFmtId="0" fontId="7" fillId="32" borderId="20" xfId="0" applyFont="1" applyFill="1" applyBorder="1" applyAlignment="1">
      <alignment horizontal="center" vertical="center"/>
    </xf>
    <xf numFmtId="2" fontId="7" fillId="32" borderId="20" xfId="0" applyNumberFormat="1" applyFont="1" applyFill="1" applyBorder="1" applyAlignment="1">
      <alignment horizontal="center" vertical="center"/>
    </xf>
    <xf numFmtId="170" fontId="2" fillId="32" borderId="33" xfId="49" applyFont="1" applyFill="1" applyBorder="1" applyAlignment="1">
      <alignment horizontal="right" vertical="center"/>
    </xf>
    <xf numFmtId="49" fontId="7" fillId="32" borderId="11" xfId="0" applyNumberFormat="1" applyFont="1" applyFill="1" applyBorder="1" applyAlignment="1">
      <alignment horizontal="left" vertical="center" wrapText="1"/>
    </xf>
    <xf numFmtId="0" fontId="7" fillId="32" borderId="11" xfId="0" applyFont="1" applyFill="1" applyBorder="1" applyAlignment="1">
      <alignment horizontal="center" vertical="center"/>
    </xf>
    <xf numFmtId="2" fontId="7" fillId="32" borderId="11" xfId="0" applyNumberFormat="1" applyFont="1" applyFill="1" applyBorder="1" applyAlignment="1">
      <alignment horizontal="center" vertical="center"/>
    </xf>
    <xf numFmtId="49" fontId="7" fillId="32" borderId="31" xfId="0" applyNumberFormat="1" applyFont="1" applyFill="1" applyBorder="1" applyAlignment="1">
      <alignment horizontal="left" vertical="center" wrapText="1"/>
    </xf>
    <xf numFmtId="0" fontId="7" fillId="32" borderId="31" xfId="0" applyFont="1" applyFill="1" applyBorder="1" applyAlignment="1">
      <alignment horizontal="center" vertical="center"/>
    </xf>
    <xf numFmtId="2" fontId="7" fillId="32" borderId="31" xfId="0" applyNumberFormat="1" applyFont="1" applyFill="1" applyBorder="1" applyAlignment="1">
      <alignment horizontal="center" vertical="center"/>
    </xf>
    <xf numFmtId="49" fontId="9" fillId="32" borderId="29" xfId="0" applyNumberFormat="1" applyFont="1" applyFill="1" applyBorder="1" applyAlignment="1">
      <alignment horizontal="center" vertical="center" wrapText="1"/>
    </xf>
    <xf numFmtId="170" fontId="2" fillId="32" borderId="24" xfId="49" applyFont="1" applyFill="1" applyBorder="1" applyAlignment="1">
      <alignment horizontal="right" vertical="center"/>
    </xf>
    <xf numFmtId="170" fontId="2" fillId="32" borderId="35" xfId="49" applyFont="1" applyFill="1" applyBorder="1" applyAlignment="1">
      <alignment horizontal="right" vertical="center"/>
    </xf>
    <xf numFmtId="1" fontId="7" fillId="32" borderId="36" xfId="72" applyNumberFormat="1" applyFont="1" applyFill="1" applyBorder="1" applyAlignment="1" applyProtection="1">
      <alignment horizontal="center" vertical="center" wrapText="1"/>
      <protection/>
    </xf>
    <xf numFmtId="49" fontId="7" fillId="32" borderId="18" xfId="0" applyNumberFormat="1" applyFont="1" applyFill="1" applyBorder="1" applyAlignment="1">
      <alignment horizontal="left" vertical="center" wrapText="1"/>
    </xf>
    <xf numFmtId="0" fontId="7" fillId="32" borderId="18" xfId="0" applyFont="1" applyFill="1" applyBorder="1" applyAlignment="1">
      <alignment horizontal="center" vertical="center"/>
    </xf>
    <xf numFmtId="2" fontId="7" fillId="32" borderId="18" xfId="0" applyNumberFormat="1" applyFont="1" applyFill="1" applyBorder="1" applyAlignment="1">
      <alignment horizontal="center" vertical="center"/>
    </xf>
    <xf numFmtId="170" fontId="2" fillId="32" borderId="18" xfId="49" applyFont="1" applyFill="1" applyBorder="1" applyAlignment="1">
      <alignment horizontal="right" vertical="center"/>
    </xf>
    <xf numFmtId="170" fontId="2" fillId="32" borderId="37" xfId="49" applyFont="1" applyFill="1" applyBorder="1" applyAlignment="1">
      <alignment horizontal="right" vertical="center"/>
    </xf>
    <xf numFmtId="0" fontId="9" fillId="32" borderId="18" xfId="0" applyFont="1" applyFill="1" applyBorder="1" applyAlignment="1">
      <alignment horizontal="left" vertical="center" wrapText="1"/>
    </xf>
    <xf numFmtId="1" fontId="7" fillId="32" borderId="16" xfId="72" applyNumberFormat="1" applyFont="1" applyFill="1" applyBorder="1" applyAlignment="1" applyProtection="1">
      <alignment horizontal="left" vertical="center" wrapText="1"/>
      <protection/>
    </xf>
    <xf numFmtId="1" fontId="7" fillId="32" borderId="23" xfId="72" applyNumberFormat="1" applyFont="1" applyFill="1" applyBorder="1" applyAlignment="1" applyProtection="1">
      <alignment horizontal="left" vertical="center" wrapText="1"/>
      <protection/>
    </xf>
    <xf numFmtId="170" fontId="14" fillId="32" borderId="0" xfId="49" applyFont="1" applyFill="1" applyBorder="1" applyAlignment="1">
      <alignment horizontal="center" vertical="center" wrapText="1"/>
    </xf>
    <xf numFmtId="170" fontId="9" fillId="32" borderId="23" xfId="49" applyFont="1" applyFill="1" applyBorder="1" applyAlignment="1">
      <alignment horizontal="center" vertical="center" wrapText="1"/>
    </xf>
    <xf numFmtId="170" fontId="9" fillId="32" borderId="18" xfId="49" applyFont="1" applyFill="1" applyBorder="1" applyAlignment="1">
      <alignment horizontal="center" vertical="center" wrapText="1"/>
    </xf>
    <xf numFmtId="170" fontId="2" fillId="32" borderId="23" xfId="49" applyFont="1" applyFill="1" applyBorder="1" applyAlignment="1">
      <alignment horizontal="center" vertical="center"/>
    </xf>
    <xf numFmtId="170" fontId="2" fillId="32" borderId="20" xfId="49" applyFont="1" applyFill="1" applyBorder="1" applyAlignment="1">
      <alignment horizontal="center" vertical="center"/>
    </xf>
    <xf numFmtId="170" fontId="2" fillId="32" borderId="11" xfId="49" applyFont="1" applyFill="1" applyBorder="1" applyAlignment="1">
      <alignment horizontal="center" vertical="center"/>
    </xf>
    <xf numFmtId="170" fontId="2" fillId="32" borderId="31" xfId="49" applyFont="1" applyFill="1" applyBorder="1" applyAlignment="1">
      <alignment horizontal="center" vertical="center"/>
    </xf>
    <xf numFmtId="170" fontId="2" fillId="32" borderId="12" xfId="49" applyFont="1" applyFill="1" applyBorder="1" applyAlignment="1">
      <alignment horizontal="center" vertical="center"/>
    </xf>
    <xf numFmtId="170" fontId="2" fillId="32" borderId="18" xfId="49" applyFont="1" applyFill="1" applyBorder="1" applyAlignment="1">
      <alignment horizontal="center" vertical="center"/>
    </xf>
    <xf numFmtId="170" fontId="7" fillId="32" borderId="23" xfId="49" applyFont="1" applyFill="1" applyBorder="1" applyAlignment="1" applyProtection="1">
      <alignment horizontal="center" vertical="center" wrapText="1"/>
      <protection/>
    </xf>
    <xf numFmtId="170" fontId="2" fillId="32" borderId="0" xfId="49" applyFont="1" applyFill="1" applyAlignment="1">
      <alignment horizontal="center" vertical="center"/>
    </xf>
    <xf numFmtId="0" fontId="7" fillId="0" borderId="0" xfId="0" applyNumberFormat="1" applyFont="1" applyFill="1" applyAlignment="1">
      <alignment horizontal="left" vertical="center" wrapText="1"/>
    </xf>
    <xf numFmtId="205" fontId="2" fillId="0" borderId="0" xfId="72" applyNumberFormat="1" applyFont="1" applyFill="1" applyBorder="1" applyAlignment="1">
      <alignment horizontal="right" vertical="center" wrapText="1"/>
    </xf>
    <xf numFmtId="205" fontId="2" fillId="0" borderId="36" xfId="72" applyNumberFormat="1" applyFont="1" applyFill="1" applyBorder="1" applyAlignment="1" applyProtection="1">
      <alignment vertical="center"/>
      <protection/>
    </xf>
    <xf numFmtId="205" fontId="2" fillId="0" borderId="22" xfId="72" applyNumberFormat="1" applyFont="1" applyFill="1" applyBorder="1" applyAlignment="1">
      <alignment vertical="center" wrapText="1"/>
    </xf>
    <xf numFmtId="205" fontId="2" fillId="0" borderId="18" xfId="72"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170" fontId="2" fillId="0" borderId="0" xfId="49" applyFont="1" applyFill="1" applyBorder="1" applyAlignment="1">
      <alignment horizontal="right" vertical="center"/>
    </xf>
    <xf numFmtId="10" fontId="2" fillId="0" borderId="19" xfId="57" applyNumberFormat="1" applyFont="1" applyFill="1" applyBorder="1" applyAlignment="1">
      <alignment horizontal="right" vertical="center"/>
    </xf>
    <xf numFmtId="205" fontId="2" fillId="0" borderId="0" xfId="72" applyNumberFormat="1" applyFont="1" applyFill="1" applyBorder="1" applyAlignment="1">
      <alignment horizontal="center" vertical="center" wrapText="1"/>
    </xf>
    <xf numFmtId="10" fontId="5" fillId="0" borderId="18" xfId="57" applyNumberFormat="1" applyFont="1" applyFill="1" applyBorder="1" applyAlignment="1" applyProtection="1">
      <alignment horizontal="center" vertical="center" wrapText="1"/>
      <protection/>
    </xf>
    <xf numFmtId="4" fontId="2" fillId="0" borderId="0" xfId="0" applyNumberFormat="1" applyFont="1" applyFill="1" applyBorder="1" applyAlignment="1">
      <alignment horizontal="center" vertical="center"/>
    </xf>
    <xf numFmtId="10" fontId="5" fillId="0" borderId="19" xfId="57" applyNumberFormat="1" applyFont="1" applyFill="1" applyBorder="1" applyAlignment="1">
      <alignment horizontal="left" vertical="center" wrapText="1"/>
    </xf>
    <xf numFmtId="2" fontId="7" fillId="10" borderId="0" xfId="72" applyNumberFormat="1" applyFont="1" applyFill="1" applyBorder="1" applyAlignment="1" applyProtection="1">
      <alignment horizontal="center" vertical="center" wrapText="1"/>
      <protection/>
    </xf>
    <xf numFmtId="0" fontId="7" fillId="10" borderId="0" xfId="0" applyFont="1" applyFill="1" applyAlignment="1">
      <alignment vertical="center"/>
    </xf>
    <xf numFmtId="10" fontId="20" fillId="0" borderId="37" xfId="57" applyNumberFormat="1" applyFont="1" applyFill="1" applyBorder="1" applyAlignment="1" applyProtection="1">
      <alignment horizontal="left" vertical="center" wrapText="1"/>
      <protection/>
    </xf>
    <xf numFmtId="1" fontId="7" fillId="0" borderId="38" xfId="72" applyNumberFormat="1" applyFont="1" applyFill="1" applyBorder="1" applyAlignment="1" applyProtection="1">
      <alignment horizontal="center" vertical="center" wrapText="1"/>
      <protection/>
    </xf>
    <xf numFmtId="1" fontId="7" fillId="0" borderId="13" xfId="0" applyNumberFormat="1" applyFont="1" applyFill="1" applyBorder="1" applyAlignment="1">
      <alignment horizontal="center" vertical="center" wrapText="1"/>
    </xf>
    <xf numFmtId="171" fontId="2" fillId="0" borderId="13" xfId="72" applyFont="1" applyFill="1" applyBorder="1" applyAlignment="1" applyProtection="1">
      <alignment horizontal="center" vertical="center" wrapText="1"/>
      <protection/>
    </xf>
    <xf numFmtId="2" fontId="19" fillId="0" borderId="22" xfId="72" applyNumberFormat="1" applyFont="1" applyFill="1" applyBorder="1" applyAlignment="1" applyProtection="1">
      <alignment vertical="center" wrapText="1"/>
      <protection/>
    </xf>
    <xf numFmtId="205" fontId="7" fillId="0" borderId="13" xfId="0" applyNumberFormat="1" applyFont="1" applyFill="1" applyBorder="1" applyAlignment="1">
      <alignment horizontal="justify" vertical="center" wrapText="1"/>
    </xf>
    <xf numFmtId="0" fontId="15" fillId="32" borderId="0" xfId="0" applyFont="1" applyFill="1" applyBorder="1" applyAlignment="1">
      <alignment horizontal="center" vertical="center" wrapText="1"/>
    </xf>
    <xf numFmtId="49" fontId="13" fillId="32" borderId="16" xfId="0" applyNumberFormat="1" applyFont="1" applyFill="1" applyBorder="1" applyAlignment="1">
      <alignment horizontal="center" vertical="center" wrapText="1"/>
    </xf>
    <xf numFmtId="49" fontId="13" fillId="32" borderId="23" xfId="0" applyNumberFormat="1" applyFont="1" applyFill="1" applyBorder="1" applyAlignment="1">
      <alignment horizontal="center" vertical="center" wrapText="1"/>
    </xf>
    <xf numFmtId="49" fontId="13" fillId="32" borderId="30" xfId="0" applyNumberFormat="1"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18" xfId="0" applyFont="1" applyFill="1" applyBorder="1" applyAlignment="1">
      <alignment horizontal="center" vertical="center" wrapText="1"/>
    </xf>
    <xf numFmtId="205" fontId="9" fillId="0" borderId="41" xfId="72" applyNumberFormat="1" applyFont="1" applyFill="1" applyBorder="1" applyAlignment="1" applyProtection="1">
      <alignment horizontal="center" vertical="center" wrapText="1"/>
      <protection/>
    </xf>
    <xf numFmtId="0" fontId="15" fillId="0" borderId="0" xfId="0" applyFont="1" applyFill="1" applyBorder="1" applyAlignment="1">
      <alignment horizontal="center" vertical="center" wrapText="1"/>
    </xf>
    <xf numFmtId="0" fontId="9" fillId="0" borderId="42" xfId="0" applyFont="1" applyFill="1" applyBorder="1" applyAlignment="1">
      <alignment horizontal="center" vertical="center"/>
    </xf>
    <xf numFmtId="49" fontId="9" fillId="0" borderId="43" xfId="0" applyNumberFormat="1" applyFont="1" applyFill="1" applyBorder="1" applyAlignment="1">
      <alignment horizontal="center" vertical="center" wrapText="1"/>
    </xf>
    <xf numFmtId="0" fontId="8" fillId="0" borderId="39" xfId="0" applyFont="1" applyFill="1" applyBorder="1" applyAlignment="1">
      <alignment horizontal="center"/>
    </xf>
    <xf numFmtId="0" fontId="8" fillId="0" borderId="40" xfId="0" applyFont="1" applyFill="1" applyBorder="1" applyAlignment="1">
      <alignment horizontal="center"/>
    </xf>
    <xf numFmtId="0" fontId="8" fillId="0" borderId="44" xfId="0" applyFont="1" applyFill="1" applyBorder="1" applyAlignment="1">
      <alignment horizontal="center"/>
    </xf>
    <xf numFmtId="170" fontId="12" fillId="0" borderId="23" xfId="49" applyFont="1" applyFill="1" applyBorder="1" applyAlignment="1" applyProtection="1">
      <alignment horizontal="center" vertical="center"/>
      <protection/>
    </xf>
    <xf numFmtId="170" fontId="12" fillId="0" borderId="30" xfId="49" applyFont="1" applyFill="1" applyBorder="1" applyAlignment="1" applyProtection="1">
      <alignment horizontal="center" vertical="center"/>
      <protection/>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49" fontId="9" fillId="0" borderId="39" xfId="0" applyNumberFormat="1" applyFont="1" applyFill="1" applyBorder="1" applyAlignment="1" quotePrefix="1">
      <alignment horizontal="center" vertical="center" wrapText="1"/>
    </xf>
    <xf numFmtId="49" fontId="9" fillId="0" borderId="44" xfId="0" applyNumberFormat="1" applyFont="1" applyFill="1" applyBorder="1" applyAlignment="1" quotePrefix="1">
      <alignment horizontal="center" vertical="center" wrapText="1"/>
    </xf>
    <xf numFmtId="0" fontId="9"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170" fontId="5" fillId="0" borderId="0" xfId="49" applyFont="1" applyFill="1" applyBorder="1" applyAlignment="1">
      <alignment horizontal="center" vertical="center"/>
    </xf>
    <xf numFmtId="170" fontId="5" fillId="0" borderId="19" xfId="49" applyFont="1" applyFill="1" applyBorder="1" applyAlignment="1">
      <alignment horizontal="center" vertical="center"/>
    </xf>
    <xf numFmtId="49" fontId="2" fillId="0" borderId="3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170" fontId="2" fillId="0" borderId="18" xfId="49" applyFont="1" applyFill="1" applyBorder="1" applyAlignment="1">
      <alignment horizontal="right" vertical="center"/>
    </xf>
    <xf numFmtId="10" fontId="2" fillId="0" borderId="37" xfId="57" applyNumberFormat="1" applyFont="1" applyFill="1" applyBorder="1" applyAlignment="1">
      <alignment horizontal="right" vertical="center"/>
    </xf>
    <xf numFmtId="1" fontId="7" fillId="0" borderId="11" xfId="0" applyNumberFormat="1" applyFont="1" applyFill="1" applyBorder="1" applyAlignment="1">
      <alignment horizontal="center" vertical="center" wrapText="1"/>
    </xf>
    <xf numFmtId="205" fontId="7" fillId="0" borderId="11" xfId="0" applyNumberFormat="1" applyFont="1" applyFill="1" applyBorder="1" applyAlignment="1">
      <alignment horizontal="justify" vertical="center" wrapText="1"/>
    </xf>
    <xf numFmtId="171" fontId="2" fillId="0" borderId="11" xfId="72" applyFont="1" applyFill="1" applyBorder="1" applyAlignment="1" applyProtection="1">
      <alignment horizontal="center" vertical="center" wrapText="1"/>
      <protection/>
    </xf>
    <xf numFmtId="170" fontId="2" fillId="0" borderId="11" xfId="49" applyFont="1" applyFill="1" applyBorder="1" applyAlignment="1" applyProtection="1">
      <alignment horizontal="right" vertical="center" wrapText="1"/>
      <protection/>
    </xf>
    <xf numFmtId="1" fontId="7" fillId="0" borderId="15" xfId="72" applyNumberFormat="1" applyFont="1" applyFill="1" applyBorder="1" applyAlignment="1" applyProtection="1">
      <alignment horizontal="center" vertical="center" wrapText="1"/>
      <protection/>
    </xf>
    <xf numFmtId="1" fontId="7" fillId="0" borderId="12" xfId="0" applyNumberFormat="1" applyFont="1" applyFill="1" applyBorder="1" applyAlignment="1">
      <alignment horizontal="center" vertical="center" wrapText="1"/>
    </xf>
    <xf numFmtId="205" fontId="7" fillId="0" borderId="12" xfId="0" applyNumberFormat="1" applyFont="1" applyFill="1" applyBorder="1" applyAlignment="1">
      <alignment horizontal="justify" vertical="center" wrapText="1"/>
    </xf>
    <xf numFmtId="2" fontId="7" fillId="0" borderId="12" xfId="0" applyNumberFormat="1" applyFont="1" applyFill="1" applyBorder="1" applyAlignment="1">
      <alignment horizontal="center" vertical="center" wrapText="1"/>
    </xf>
    <xf numFmtId="171" fontId="2" fillId="0" borderId="12" xfId="72" applyFont="1" applyFill="1" applyBorder="1" applyAlignment="1" applyProtection="1">
      <alignment horizontal="center" vertical="center" wrapText="1"/>
      <protection/>
    </xf>
    <xf numFmtId="170" fontId="2" fillId="0" borderId="12" xfId="49" applyFont="1" applyFill="1" applyBorder="1" applyAlignment="1" applyProtection="1">
      <alignment horizontal="right" vertical="center" wrapText="1"/>
      <protection/>
    </xf>
    <xf numFmtId="170" fontId="2" fillId="0" borderId="25" xfId="49" applyFont="1" applyFill="1" applyBorder="1" applyAlignment="1" applyProtection="1">
      <alignment horizontal="right" vertical="center" wrapText="1"/>
      <protection/>
    </xf>
    <xf numFmtId="170" fontId="2" fillId="0" borderId="24" xfId="49" applyFont="1" applyFill="1" applyBorder="1" applyAlignment="1" applyProtection="1">
      <alignment horizontal="right" vertical="center" wrapText="1"/>
      <protection/>
    </xf>
    <xf numFmtId="170" fontId="18" fillId="0" borderId="0" xfId="49" applyFont="1" applyFill="1" applyBorder="1" applyAlignment="1">
      <alignment vertical="center" wrapText="1"/>
    </xf>
    <xf numFmtId="0" fontId="59" fillId="0" borderId="0" xfId="0" applyFont="1" applyAlignment="1">
      <alignment horizontal="center" vertical="center"/>
    </xf>
    <xf numFmtId="0" fontId="39" fillId="0" borderId="0" xfId="0" applyFont="1" applyAlignment="1">
      <alignment horizontal="center" vertical="center"/>
    </xf>
    <xf numFmtId="43" fontId="7" fillId="0" borderId="0" xfId="0" applyNumberFormat="1" applyFont="1" applyFill="1" applyAlignment="1">
      <alignment vertical="center"/>
    </xf>
    <xf numFmtId="0" fontId="7" fillId="0" borderId="0" xfId="0" applyFont="1" applyFill="1" applyAlignment="1">
      <alignment horizontal="center" vertical="center"/>
    </xf>
    <xf numFmtId="0" fontId="9" fillId="0" borderId="22" xfId="0" applyFont="1" applyFill="1" applyBorder="1" applyAlignment="1">
      <alignment horizontal="center" vertical="center"/>
    </xf>
    <xf numFmtId="0" fontId="9" fillId="0" borderId="0"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170" fontId="5" fillId="0" borderId="0" xfId="49" applyFont="1" applyFill="1" applyBorder="1" applyAlignment="1">
      <alignment horizontal="center" vertical="center" wrapText="1"/>
    </xf>
    <xf numFmtId="170" fontId="5" fillId="0" borderId="19" xfId="49" applyFont="1" applyFill="1" applyBorder="1" applyAlignment="1" applyProtection="1">
      <alignment horizontal="center" vertical="center" wrapText="1"/>
      <protection/>
    </xf>
    <xf numFmtId="205" fontId="9" fillId="0" borderId="19" xfId="72"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0" fontId="9" fillId="0" borderId="42" xfId="0" applyFont="1" applyFill="1" applyBorder="1" applyAlignment="1">
      <alignment horizontal="center" vertical="center" wrapText="1"/>
    </xf>
    <xf numFmtId="2" fontId="9" fillId="0" borderId="42" xfId="0" applyNumberFormat="1" applyFont="1" applyFill="1" applyBorder="1" applyAlignment="1">
      <alignment horizontal="center" vertical="center" wrapText="1"/>
    </xf>
    <xf numFmtId="170" fontId="5" fillId="0" borderId="48" xfId="49" applyFont="1" applyFill="1" applyBorder="1" applyAlignment="1">
      <alignment horizontal="center" vertical="center" wrapText="1"/>
    </xf>
    <xf numFmtId="170" fontId="5" fillId="0" borderId="42" xfId="49" applyFont="1" applyFill="1" applyBorder="1" applyAlignment="1" applyProtection="1">
      <alignment horizontal="center" vertical="center" wrapText="1"/>
      <protection/>
    </xf>
    <xf numFmtId="0" fontId="9" fillId="0" borderId="49" xfId="0" applyFont="1" applyFill="1" applyBorder="1" applyAlignment="1">
      <alignment horizontal="center" vertical="center"/>
    </xf>
    <xf numFmtId="205" fontId="9" fillId="0" borderId="50" xfId="72" applyNumberFormat="1" applyFont="1" applyFill="1" applyBorder="1" applyAlignment="1" applyProtection="1">
      <alignment horizontal="center" vertical="center" wrapText="1"/>
      <protection/>
    </xf>
    <xf numFmtId="49" fontId="9" fillId="0" borderId="51"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2" fontId="9" fillId="0" borderId="49" xfId="0" applyNumberFormat="1" applyFont="1" applyFill="1" applyBorder="1" applyAlignment="1">
      <alignment horizontal="center" vertical="center" wrapText="1"/>
    </xf>
    <xf numFmtId="170" fontId="5" fillId="0" borderId="52" xfId="49" applyFont="1" applyFill="1" applyBorder="1" applyAlignment="1">
      <alignment horizontal="center" vertical="center" wrapText="1"/>
    </xf>
    <xf numFmtId="170" fontId="5" fillId="0" borderId="49" xfId="49" applyFont="1" applyFill="1" applyBorder="1" applyAlignment="1" applyProtection="1">
      <alignment horizontal="center" vertical="center" wrapText="1"/>
      <protection/>
    </xf>
    <xf numFmtId="0" fontId="9" fillId="0" borderId="23"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1" fillId="0" borderId="16" xfId="46" applyFont="1" applyFill="1" applyBorder="1" applyAlignment="1" applyProtection="1">
      <alignment horizontal="left" vertical="center" wrapText="1"/>
      <protection/>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Euro 2" xfId="45"/>
    <cellStyle name="Hyperlink" xfId="46"/>
    <cellStyle name="Followed Hyperlink" xfId="47"/>
    <cellStyle name="Incorreto" xfId="48"/>
    <cellStyle name="Currency" xfId="49"/>
    <cellStyle name="Currency [0]" xfId="50"/>
    <cellStyle name="Neutra" xfId="51"/>
    <cellStyle name="Normal 2" xfId="52"/>
    <cellStyle name="Normal 3" xfId="53"/>
    <cellStyle name="Normal 3 2" xfId="54"/>
    <cellStyle name="Normal 3_2012-10-26 Carnaval 2013 - ORÇ" xfId="55"/>
    <cellStyle name="Nota" xfId="56"/>
    <cellStyle name="Percent" xfId="57"/>
    <cellStyle name="Saída" xfId="58"/>
    <cellStyle name="Comma [0]" xfId="59"/>
    <cellStyle name="Separador de milhares 2" xfId="60"/>
    <cellStyle name="Separador de milhares 3" xfId="61"/>
    <cellStyle name="Separador de milhares 4" xfId="62"/>
    <cellStyle name="Texto de Aviso" xfId="63"/>
    <cellStyle name="Texto Explicativo" xfId="64"/>
    <cellStyle name="Título" xfId="65"/>
    <cellStyle name="Título 1" xfId="66"/>
    <cellStyle name="Título 1 1" xfId="67"/>
    <cellStyle name="Título 2" xfId="68"/>
    <cellStyle name="Título 3" xfId="69"/>
    <cellStyle name="Título 4" xfId="70"/>
    <cellStyle name="Total" xfId="71"/>
    <cellStyle name="Comma"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11</xdr:col>
      <xdr:colOff>0</xdr:colOff>
      <xdr:row>1</xdr:row>
      <xdr:rowOff>0</xdr:rowOff>
    </xdr:to>
    <xdr:sp>
      <xdr:nvSpPr>
        <xdr:cNvPr id="1" name="Text Box 2"/>
        <xdr:cNvSpPr txBox="1">
          <a:spLocks noChangeArrowheads="1"/>
        </xdr:cNvSpPr>
      </xdr:nvSpPr>
      <xdr:spPr>
        <a:xfrm>
          <a:off x="9734550" y="142875"/>
          <a:ext cx="0" cy="0"/>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11</xdr:col>
      <xdr:colOff>0</xdr:colOff>
      <xdr:row>1</xdr:row>
      <xdr:rowOff>0</xdr:rowOff>
    </xdr:from>
    <xdr:to>
      <xdr:col>11</xdr:col>
      <xdr:colOff>0</xdr:colOff>
      <xdr:row>1</xdr:row>
      <xdr:rowOff>142875</xdr:rowOff>
    </xdr:to>
    <xdr:sp>
      <xdr:nvSpPr>
        <xdr:cNvPr id="2" name="Text Box 4"/>
        <xdr:cNvSpPr txBox="1">
          <a:spLocks noChangeArrowheads="1"/>
        </xdr:cNvSpPr>
      </xdr:nvSpPr>
      <xdr:spPr>
        <a:xfrm>
          <a:off x="9734550" y="142875"/>
          <a:ext cx="0" cy="142875"/>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1</xdr:row>
      <xdr:rowOff>0</xdr:rowOff>
    </xdr:from>
    <xdr:to>
      <xdr:col>6</xdr:col>
      <xdr:colOff>590550</xdr:colOff>
      <xdr:row>1</xdr:row>
      <xdr:rowOff>142875</xdr:rowOff>
    </xdr:to>
    <xdr:sp>
      <xdr:nvSpPr>
        <xdr:cNvPr id="1" name="Text Box 857"/>
        <xdr:cNvSpPr txBox="1">
          <a:spLocks noChangeArrowheads="1"/>
        </xdr:cNvSpPr>
      </xdr:nvSpPr>
      <xdr:spPr>
        <a:xfrm>
          <a:off x="6543675" y="142875"/>
          <a:ext cx="57150" cy="142875"/>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3</xdr:col>
      <xdr:colOff>2209800</xdr:colOff>
      <xdr:row>2</xdr:row>
      <xdr:rowOff>76200</xdr:rowOff>
    </xdr:from>
    <xdr:to>
      <xdr:col>3</xdr:col>
      <xdr:colOff>2952750</xdr:colOff>
      <xdr:row>6</xdr:row>
      <xdr:rowOff>19050</xdr:rowOff>
    </xdr:to>
    <xdr:pic>
      <xdr:nvPicPr>
        <xdr:cNvPr id="2" name="Figura 6"/>
        <xdr:cNvPicPr preferRelativeResize="1">
          <a:picLocks noChangeAspect="1"/>
        </xdr:cNvPicPr>
      </xdr:nvPicPr>
      <xdr:blipFill>
        <a:blip r:embed="rId1"/>
        <a:stretch>
          <a:fillRect/>
        </a:stretch>
      </xdr:blipFill>
      <xdr:spPr>
        <a:xfrm>
          <a:off x="3705225" y="371475"/>
          <a:ext cx="742950" cy="6000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iopes.es.gov.br/Media/iopes/Fa%C3%A7a%20Certo/TABELA%20REFERENCIAL%20DE%20PRE%C3%87O/PROJETOS/Tabela%20Referencial%20Projetos%20-%20IOPES%20-%202017.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R73"/>
  <sheetViews>
    <sheetView showGridLines="0" view="pageBreakPreview" zoomScaleSheetLayoutView="100" zoomScalePageLayoutView="0" workbookViewId="0" topLeftCell="B11">
      <selection activeCell="G18" sqref="G18"/>
    </sheetView>
  </sheetViews>
  <sheetFormatPr defaultColWidth="11.421875" defaultRowHeight="12.75"/>
  <cols>
    <col min="1" max="1" width="2.57421875" style="6" customWidth="1"/>
    <col min="2" max="2" width="7.8515625" style="4" bestFit="1" customWidth="1"/>
    <col min="3" max="3" width="61.28125" style="2" customWidth="1"/>
    <col min="4" max="4" width="4.8515625" style="1" bestFit="1" customWidth="1"/>
    <col min="5" max="5" width="6.7109375" style="3" bestFit="1" customWidth="1"/>
    <col min="6" max="6" width="10.7109375" style="36" bestFit="1" customWidth="1"/>
    <col min="7" max="7" width="10.7109375" style="36" customWidth="1"/>
    <col min="8" max="8" width="10.28125" style="36" customWidth="1"/>
    <col min="9" max="9" width="10.421875" style="150" bestFit="1" customWidth="1"/>
    <col min="10" max="10" width="10.421875" style="36" bestFit="1" customWidth="1"/>
    <col min="11" max="11" width="10.140625" style="36" customWidth="1"/>
    <col min="12" max="12" width="10.140625" style="36" bestFit="1" customWidth="1"/>
    <col min="13" max="16384" width="11.421875" style="6" customWidth="1"/>
  </cols>
  <sheetData>
    <row r="2" spans="2:13" s="26" customFormat="1" ht="12">
      <c r="B2" s="23"/>
      <c r="C2" s="24"/>
      <c r="D2" s="88"/>
      <c r="E2" s="24"/>
      <c r="F2" s="67"/>
      <c r="G2" s="67"/>
      <c r="H2" s="67"/>
      <c r="I2" s="140"/>
      <c r="J2" s="67"/>
      <c r="K2" s="67"/>
      <c r="L2" s="67"/>
      <c r="M2" s="25"/>
    </row>
    <row r="3" spans="2:13" s="26" customFormat="1" ht="12">
      <c r="B3" s="24"/>
      <c r="C3" s="24"/>
      <c r="D3" s="88"/>
      <c r="E3" s="24"/>
      <c r="F3" s="67"/>
      <c r="G3" s="67"/>
      <c r="H3" s="67"/>
      <c r="I3" s="140"/>
      <c r="J3" s="67"/>
      <c r="K3" s="67"/>
      <c r="L3" s="67"/>
      <c r="M3" s="25"/>
    </row>
    <row r="4" spans="2:13" s="26" customFormat="1" ht="12">
      <c r="B4" s="24"/>
      <c r="C4" s="24"/>
      <c r="D4" s="88"/>
      <c r="E4" s="24"/>
      <c r="F4" s="67"/>
      <c r="G4" s="67"/>
      <c r="H4" s="67"/>
      <c r="I4" s="140"/>
      <c r="J4" s="67"/>
      <c r="K4" s="67"/>
      <c r="L4" s="67"/>
      <c r="M4" s="25"/>
    </row>
    <row r="5" spans="2:13" s="26" customFormat="1" ht="12">
      <c r="B5" s="24"/>
      <c r="C5" s="24"/>
      <c r="D5" s="88"/>
      <c r="E5" s="24"/>
      <c r="F5" s="67"/>
      <c r="G5" s="67"/>
      <c r="H5" s="67"/>
      <c r="I5" s="140"/>
      <c r="J5" s="67"/>
      <c r="K5" s="67"/>
      <c r="L5" s="67"/>
      <c r="M5" s="25"/>
    </row>
    <row r="6" spans="2:14" s="26" customFormat="1" ht="12.75" customHeight="1">
      <c r="B6" s="171" t="s">
        <v>72</v>
      </c>
      <c r="C6" s="171"/>
      <c r="D6" s="171"/>
      <c r="E6" s="171"/>
      <c r="F6" s="171"/>
      <c r="G6" s="171"/>
      <c r="H6" s="171"/>
      <c r="I6" s="171"/>
      <c r="J6" s="171"/>
      <c r="K6" s="171"/>
      <c r="L6" s="171"/>
      <c r="M6" s="25"/>
      <c r="N6" s="27"/>
    </row>
    <row r="7" spans="2:14" s="26" customFormat="1" ht="12" customHeight="1">
      <c r="B7" s="171" t="s">
        <v>24</v>
      </c>
      <c r="C7" s="171"/>
      <c r="D7" s="171"/>
      <c r="E7" s="171"/>
      <c r="F7" s="171"/>
      <c r="G7" s="171"/>
      <c r="H7" s="171"/>
      <c r="I7" s="171"/>
      <c r="J7" s="171"/>
      <c r="K7" s="171"/>
      <c r="L7" s="171"/>
      <c r="M7" s="25"/>
      <c r="N7" s="27"/>
    </row>
    <row r="8" spans="2:13" s="26" customFormat="1" ht="12" customHeight="1">
      <c r="B8" s="171" t="s">
        <v>25</v>
      </c>
      <c r="C8" s="171"/>
      <c r="D8" s="171"/>
      <c r="E8" s="171"/>
      <c r="F8" s="171"/>
      <c r="G8" s="171"/>
      <c r="H8" s="171"/>
      <c r="I8" s="171"/>
      <c r="J8" s="171"/>
      <c r="K8" s="171"/>
      <c r="L8" s="171"/>
      <c r="M8" s="25"/>
    </row>
    <row r="9" spans="2:13" ht="15.75" thickBot="1">
      <c r="B9" s="12"/>
      <c r="C9" s="12"/>
      <c r="D9" s="89"/>
      <c r="E9" s="12"/>
      <c r="F9" s="68"/>
      <c r="G9" s="68"/>
      <c r="H9" s="68"/>
      <c r="I9" s="68"/>
      <c r="J9" s="68"/>
      <c r="K9" s="68"/>
      <c r="L9" s="68"/>
      <c r="M9" s="5"/>
    </row>
    <row r="10" spans="2:12" ht="21" customHeight="1" thickBot="1">
      <c r="B10" s="172" t="s">
        <v>45</v>
      </c>
      <c r="C10" s="173"/>
      <c r="D10" s="173"/>
      <c r="E10" s="173"/>
      <c r="F10" s="173"/>
      <c r="G10" s="173"/>
      <c r="H10" s="173"/>
      <c r="I10" s="173"/>
      <c r="J10" s="173"/>
      <c r="K10" s="173"/>
      <c r="L10" s="174"/>
    </row>
    <row r="11" spans="2:12" ht="12" thickBot="1">
      <c r="B11" s="34"/>
      <c r="C11" s="35"/>
      <c r="D11" s="35"/>
      <c r="E11" s="35"/>
      <c r="F11" s="69"/>
      <c r="G11" s="69"/>
      <c r="H11" s="69"/>
      <c r="I11" s="69"/>
      <c r="J11" s="69"/>
      <c r="K11" s="69"/>
      <c r="L11" s="69"/>
    </row>
    <row r="12" spans="2:12" ht="23.25" thickBot="1">
      <c r="B12" s="75" t="s">
        <v>23</v>
      </c>
      <c r="C12" s="76" t="s">
        <v>13</v>
      </c>
      <c r="D12" s="77" t="s">
        <v>14</v>
      </c>
      <c r="E12" s="78" t="s">
        <v>21</v>
      </c>
      <c r="F12" s="79" t="s">
        <v>55</v>
      </c>
      <c r="G12" s="79" t="s">
        <v>62</v>
      </c>
      <c r="H12" s="79" t="s">
        <v>56</v>
      </c>
      <c r="I12" s="79" t="s">
        <v>57</v>
      </c>
      <c r="J12" s="79" t="s">
        <v>60</v>
      </c>
      <c r="K12" s="79" t="s">
        <v>71</v>
      </c>
      <c r="L12" s="79" t="s">
        <v>59</v>
      </c>
    </row>
    <row r="13" spans="2:12" ht="12" thickBot="1">
      <c r="B13" s="33"/>
      <c r="C13" s="33"/>
      <c r="D13" s="33"/>
      <c r="E13" s="33"/>
      <c r="F13" s="37"/>
      <c r="G13" s="37"/>
      <c r="H13" s="37"/>
      <c r="I13" s="37"/>
      <c r="J13" s="37"/>
      <c r="K13" s="37"/>
      <c r="L13" s="37"/>
    </row>
    <row r="14" spans="2:12" s="8" customFormat="1" ht="13.5" customHeight="1" thickBot="1">
      <c r="B14" s="80" t="s">
        <v>15</v>
      </c>
      <c r="C14" s="82" t="s">
        <v>26</v>
      </c>
      <c r="D14" s="83"/>
      <c r="E14" s="83"/>
      <c r="F14" s="83"/>
      <c r="G14" s="83"/>
      <c r="H14" s="83"/>
      <c r="I14" s="141"/>
      <c r="J14" s="83"/>
      <c r="K14" s="83"/>
      <c r="L14" s="84"/>
    </row>
    <row r="15" spans="2:13" s="17" customFormat="1" ht="45">
      <c r="B15" s="90" t="s">
        <v>32</v>
      </c>
      <c r="C15" s="48" t="s">
        <v>7</v>
      </c>
      <c r="D15" s="49" t="s">
        <v>14</v>
      </c>
      <c r="E15" s="50">
        <v>1</v>
      </c>
      <c r="F15" s="91">
        <v>408.18</v>
      </c>
      <c r="G15" s="91">
        <v>811.57</v>
      </c>
      <c r="H15" s="91">
        <v>531.7</v>
      </c>
      <c r="I15" s="91">
        <v>547.65</v>
      </c>
      <c r="J15" s="91">
        <v>585</v>
      </c>
      <c r="K15" s="91"/>
      <c r="L15" s="92">
        <f>SUM(F15:K15)/5</f>
        <v>576.82</v>
      </c>
      <c r="M15" s="17">
        <v>1</v>
      </c>
    </row>
    <row r="16" spans="2:12" s="17" customFormat="1" ht="45">
      <c r="B16" s="31" t="s">
        <v>33</v>
      </c>
      <c r="C16" s="18" t="s">
        <v>6</v>
      </c>
      <c r="D16" s="19" t="s">
        <v>14</v>
      </c>
      <c r="E16" s="20">
        <v>1</v>
      </c>
      <c r="F16" s="70">
        <v>930.41</v>
      </c>
      <c r="G16" s="70"/>
      <c r="H16" s="70">
        <v>1162.5</v>
      </c>
      <c r="I16" s="70">
        <v>1104</v>
      </c>
      <c r="J16" s="70">
        <v>1278.8</v>
      </c>
      <c r="K16" s="70"/>
      <c r="L16" s="71">
        <f>SUM(F16:K16)/4</f>
        <v>1118.93</v>
      </c>
    </row>
    <row r="17" spans="2:12" s="17" customFormat="1" ht="45">
      <c r="B17" s="31" t="s">
        <v>34</v>
      </c>
      <c r="C17" s="18" t="s">
        <v>8</v>
      </c>
      <c r="D17" s="19" t="s">
        <v>14</v>
      </c>
      <c r="E17" s="20">
        <v>1</v>
      </c>
      <c r="F17" s="70">
        <v>605.98</v>
      </c>
      <c r="G17" s="70"/>
      <c r="H17" s="70">
        <v>786.5</v>
      </c>
      <c r="I17" s="70">
        <v>802.25</v>
      </c>
      <c r="J17" s="70">
        <v>866</v>
      </c>
      <c r="K17" s="70"/>
      <c r="L17" s="71">
        <f>SUM(F17:K17)/4</f>
        <v>765.18</v>
      </c>
    </row>
    <row r="18" spans="2:12" s="17" customFormat="1" ht="45">
      <c r="B18" s="31" t="s">
        <v>35</v>
      </c>
      <c r="C18" s="18" t="s">
        <v>73</v>
      </c>
      <c r="D18" s="19" t="s">
        <v>14</v>
      </c>
      <c r="E18" s="20">
        <v>1</v>
      </c>
      <c r="F18" s="70">
        <v>918.13</v>
      </c>
      <c r="G18" s="70"/>
      <c r="H18" s="70">
        <v>1193.4</v>
      </c>
      <c r="I18" s="70">
        <v>1265</v>
      </c>
      <c r="J18" s="70">
        <v>1372</v>
      </c>
      <c r="K18" s="70"/>
      <c r="L18" s="71">
        <f>SUM(F18:K18)/4</f>
        <v>1187.13</v>
      </c>
    </row>
    <row r="19" spans="2:12" s="17" customFormat="1" ht="45">
      <c r="B19" s="31" t="s">
        <v>44</v>
      </c>
      <c r="C19" s="18" t="s">
        <v>74</v>
      </c>
      <c r="D19" s="19" t="s">
        <v>14</v>
      </c>
      <c r="E19" s="20">
        <v>1</v>
      </c>
      <c r="F19" s="70">
        <v>516.75</v>
      </c>
      <c r="G19" s="70">
        <v>440.63</v>
      </c>
      <c r="H19" s="70">
        <v>672.1</v>
      </c>
      <c r="I19" s="70">
        <v>625.9</v>
      </c>
      <c r="J19" s="70">
        <v>705</v>
      </c>
      <c r="K19" s="70"/>
      <c r="L19" s="71">
        <f>SUM(F19:K19)/5</f>
        <v>592.08</v>
      </c>
    </row>
    <row r="20" spans="2:12" s="17" customFormat="1" ht="45">
      <c r="B20" s="31" t="s">
        <v>75</v>
      </c>
      <c r="C20" s="18" t="s">
        <v>76</v>
      </c>
      <c r="D20" s="19" t="s">
        <v>14</v>
      </c>
      <c r="E20" s="20">
        <v>1</v>
      </c>
      <c r="F20" s="93">
        <v>284.12</v>
      </c>
      <c r="G20" s="93">
        <v>347.87</v>
      </c>
      <c r="H20" s="93">
        <v>369.2</v>
      </c>
      <c r="I20" s="93">
        <v>387.7</v>
      </c>
      <c r="J20" s="93">
        <v>388</v>
      </c>
      <c r="K20" s="93"/>
      <c r="L20" s="71">
        <f>SUM(F20:K20)/5</f>
        <v>355.38</v>
      </c>
    </row>
    <row r="21" spans="2:12" s="17" customFormat="1" ht="45">
      <c r="B21" s="31" t="s">
        <v>77</v>
      </c>
      <c r="C21" s="18" t="s">
        <v>4</v>
      </c>
      <c r="D21" s="19" t="s">
        <v>14</v>
      </c>
      <c r="E21" s="20">
        <v>1</v>
      </c>
      <c r="F21" s="70">
        <v>1786.17</v>
      </c>
      <c r="G21" s="70"/>
      <c r="H21" s="70"/>
      <c r="I21" s="70"/>
      <c r="J21" s="70"/>
      <c r="K21" s="70"/>
      <c r="L21" s="71">
        <f>SUM(F21:K21)/1</f>
        <v>1786.17</v>
      </c>
    </row>
    <row r="22" spans="2:12" s="17" customFormat="1" ht="56.25">
      <c r="B22" s="31" t="s">
        <v>78</v>
      </c>
      <c r="C22" s="18" t="s">
        <v>3</v>
      </c>
      <c r="D22" s="19" t="s">
        <v>14</v>
      </c>
      <c r="E22" s="20">
        <v>1</v>
      </c>
      <c r="F22" s="70">
        <v>1001.36</v>
      </c>
      <c r="G22" s="70">
        <v>2049.7</v>
      </c>
      <c r="H22" s="70">
        <v>1302.6</v>
      </c>
      <c r="I22" s="70">
        <v>1258.35</v>
      </c>
      <c r="J22" s="70">
        <v>1432</v>
      </c>
      <c r="K22" s="70"/>
      <c r="L22" s="71">
        <f>SUM(F22:K22)/5</f>
        <v>1408.8</v>
      </c>
    </row>
    <row r="23" spans="2:12" s="17" customFormat="1" ht="56.25">
      <c r="B23" s="94" t="s">
        <v>79</v>
      </c>
      <c r="C23" s="85" t="s">
        <v>0</v>
      </c>
      <c r="D23" s="86" t="s">
        <v>14</v>
      </c>
      <c r="E23" s="87">
        <v>1</v>
      </c>
      <c r="F23" s="95">
        <v>1027.11</v>
      </c>
      <c r="G23" s="95">
        <v>1734.66</v>
      </c>
      <c r="H23" s="95">
        <v>1336.4</v>
      </c>
      <c r="I23" s="95">
        <v>1269.6</v>
      </c>
      <c r="J23" s="95">
        <v>1402</v>
      </c>
      <c r="K23" s="95"/>
      <c r="L23" s="96">
        <f>SUM(F23:K23)/5</f>
        <v>1353.95</v>
      </c>
    </row>
    <row r="24" spans="2:12" s="17" customFormat="1" ht="68.25" thickBot="1">
      <c r="B24" s="94" t="s">
        <v>2</v>
      </c>
      <c r="C24" s="85" t="s">
        <v>1</v>
      </c>
      <c r="D24" s="86" t="s">
        <v>14</v>
      </c>
      <c r="E24" s="87">
        <v>1</v>
      </c>
      <c r="F24" s="95"/>
      <c r="G24" s="95">
        <v>1019.13</v>
      </c>
      <c r="H24" s="95"/>
      <c r="I24" s="95"/>
      <c r="J24" s="95"/>
      <c r="K24" s="95"/>
      <c r="L24" s="96">
        <f>SUM(F24:K24)/1</f>
        <v>1019.13</v>
      </c>
    </row>
    <row r="25" spans="2:12" ht="12" thickBot="1">
      <c r="B25" s="97"/>
      <c r="C25" s="98"/>
      <c r="D25" s="98"/>
      <c r="E25" s="98"/>
      <c r="F25" s="99"/>
      <c r="G25" s="99"/>
      <c r="H25" s="99"/>
      <c r="I25" s="99"/>
      <c r="J25" s="99"/>
      <c r="K25" s="99"/>
      <c r="L25" s="100"/>
    </row>
    <row r="26" spans="2:12" ht="12" thickBot="1">
      <c r="B26" s="101" t="s">
        <v>16</v>
      </c>
      <c r="C26" s="137" t="s">
        <v>9</v>
      </c>
      <c r="D26" s="137"/>
      <c r="E26" s="137"/>
      <c r="F26" s="137"/>
      <c r="G26" s="137"/>
      <c r="H26" s="137"/>
      <c r="I26" s="142"/>
      <c r="J26" s="137"/>
      <c r="K26" s="137"/>
      <c r="L26" s="102"/>
    </row>
    <row r="27" spans="2:12" ht="33.75">
      <c r="B27" s="103" t="s">
        <v>36</v>
      </c>
      <c r="C27" s="104" t="s">
        <v>80</v>
      </c>
      <c r="D27" s="105" t="s">
        <v>19</v>
      </c>
      <c r="E27" s="106">
        <v>1</v>
      </c>
      <c r="F27" s="107">
        <v>71.19</v>
      </c>
      <c r="G27" s="107"/>
      <c r="H27" s="91">
        <v>61.6</v>
      </c>
      <c r="I27" s="91">
        <v>66.53</v>
      </c>
      <c r="J27" s="91">
        <v>63.5</v>
      </c>
      <c r="K27" s="107"/>
      <c r="L27" s="92">
        <f aca="true" t="shared" si="0" ref="L27:L32">SUM(F27:K27)/4</f>
        <v>65.71</v>
      </c>
    </row>
    <row r="28" spans="2:12" ht="33.75">
      <c r="B28" s="29" t="s">
        <v>37</v>
      </c>
      <c r="C28" s="13" t="s">
        <v>81</v>
      </c>
      <c r="D28" s="9" t="s">
        <v>19</v>
      </c>
      <c r="E28" s="11">
        <v>1</v>
      </c>
      <c r="F28" s="73">
        <v>75.92</v>
      </c>
      <c r="G28" s="73"/>
      <c r="H28" s="70">
        <v>68.34</v>
      </c>
      <c r="I28" s="70">
        <v>71.75</v>
      </c>
      <c r="J28" s="70">
        <v>71.8</v>
      </c>
      <c r="K28" s="73"/>
      <c r="L28" s="71">
        <f t="shared" si="0"/>
        <v>71.95</v>
      </c>
    </row>
    <row r="29" spans="2:12" ht="33.75">
      <c r="B29" s="29" t="s">
        <v>38</v>
      </c>
      <c r="C29" s="13" t="s">
        <v>82</v>
      </c>
      <c r="D29" s="9" t="s">
        <v>19</v>
      </c>
      <c r="E29" s="11">
        <v>1</v>
      </c>
      <c r="F29" s="73">
        <v>81.8</v>
      </c>
      <c r="G29" s="73"/>
      <c r="H29" s="70">
        <v>71.36</v>
      </c>
      <c r="I29" s="70">
        <v>75.9</v>
      </c>
      <c r="J29" s="70">
        <v>75</v>
      </c>
      <c r="K29" s="73"/>
      <c r="L29" s="71">
        <f t="shared" si="0"/>
        <v>76.02</v>
      </c>
    </row>
    <row r="30" spans="2:12" ht="33.75">
      <c r="B30" s="29" t="s">
        <v>83</v>
      </c>
      <c r="C30" s="13" t="s">
        <v>48</v>
      </c>
      <c r="D30" s="9" t="s">
        <v>19</v>
      </c>
      <c r="E30" s="11">
        <v>1</v>
      </c>
      <c r="F30" s="73">
        <v>92.61</v>
      </c>
      <c r="G30" s="73"/>
      <c r="H30" s="70">
        <v>82.39</v>
      </c>
      <c r="I30" s="70">
        <v>87.35</v>
      </c>
      <c r="J30" s="70">
        <v>90.65</v>
      </c>
      <c r="K30" s="73"/>
      <c r="L30" s="71">
        <f t="shared" si="0"/>
        <v>88.25</v>
      </c>
    </row>
    <row r="31" spans="2:12" ht="45">
      <c r="B31" s="29" t="s">
        <v>84</v>
      </c>
      <c r="C31" s="13" t="s">
        <v>49</v>
      </c>
      <c r="D31" s="9" t="s">
        <v>19</v>
      </c>
      <c r="E31" s="11">
        <v>1</v>
      </c>
      <c r="F31" s="93">
        <v>370.97</v>
      </c>
      <c r="G31" s="93"/>
      <c r="H31" s="70">
        <v>329.94</v>
      </c>
      <c r="I31" s="70">
        <v>362.95</v>
      </c>
      <c r="J31" s="70">
        <v>346</v>
      </c>
      <c r="K31" s="93"/>
      <c r="L31" s="71">
        <f t="shared" si="0"/>
        <v>352.47</v>
      </c>
    </row>
    <row r="32" spans="2:12" ht="45.75" thickBot="1">
      <c r="B32" s="108" t="s">
        <v>85</v>
      </c>
      <c r="C32" s="109" t="s">
        <v>50</v>
      </c>
      <c r="D32" s="110" t="s">
        <v>19</v>
      </c>
      <c r="E32" s="111">
        <v>1</v>
      </c>
      <c r="F32" s="95">
        <v>731.27</v>
      </c>
      <c r="G32" s="95"/>
      <c r="H32" s="95">
        <v>763.85</v>
      </c>
      <c r="I32" s="95">
        <v>802.05</v>
      </c>
      <c r="J32" s="95">
        <v>810</v>
      </c>
      <c r="K32" s="95"/>
      <c r="L32" s="96">
        <f t="shared" si="0"/>
        <v>776.79</v>
      </c>
    </row>
    <row r="33" spans="2:12" ht="12" thickBot="1">
      <c r="B33" s="97"/>
      <c r="C33" s="98"/>
      <c r="D33" s="98"/>
      <c r="E33" s="98"/>
      <c r="F33" s="112"/>
      <c r="G33" s="112"/>
      <c r="H33" s="112"/>
      <c r="I33" s="143"/>
      <c r="J33" s="112"/>
      <c r="K33" s="112"/>
      <c r="L33" s="100"/>
    </row>
    <row r="34" spans="2:12" ht="12" thickBot="1">
      <c r="B34" s="32" t="s">
        <v>17</v>
      </c>
      <c r="C34" s="82" t="s">
        <v>10</v>
      </c>
      <c r="D34" s="83"/>
      <c r="E34" s="83"/>
      <c r="F34" s="83"/>
      <c r="G34" s="83"/>
      <c r="H34" s="83"/>
      <c r="I34" s="141"/>
      <c r="J34" s="83"/>
      <c r="K34" s="83"/>
      <c r="L34" s="100"/>
    </row>
    <row r="35" spans="2:12" ht="22.5">
      <c r="B35" s="103" t="s">
        <v>39</v>
      </c>
      <c r="C35" s="113" t="s">
        <v>86</v>
      </c>
      <c r="D35" s="105" t="s">
        <v>22</v>
      </c>
      <c r="E35" s="106">
        <v>1</v>
      </c>
      <c r="F35" s="114">
        <v>166.98</v>
      </c>
      <c r="G35" s="114"/>
      <c r="H35" s="114">
        <v>39.1</v>
      </c>
      <c r="I35" s="144">
        <v>45</v>
      </c>
      <c r="J35" s="114">
        <v>43</v>
      </c>
      <c r="K35" s="114"/>
      <c r="L35" s="92">
        <f aca="true" t="shared" si="1" ref="L35:L40">SUM(F35:K35)/4</f>
        <v>73.52</v>
      </c>
    </row>
    <row r="36" spans="2:12" ht="22.5">
      <c r="B36" s="29" t="s">
        <v>87</v>
      </c>
      <c r="C36" s="10" t="s">
        <v>88</v>
      </c>
      <c r="D36" s="9" t="s">
        <v>22</v>
      </c>
      <c r="E36" s="11">
        <v>1</v>
      </c>
      <c r="F36" s="73">
        <v>166.98</v>
      </c>
      <c r="G36" s="73"/>
      <c r="H36" s="73">
        <v>39.1</v>
      </c>
      <c r="I36" s="145">
        <v>48.9</v>
      </c>
      <c r="J36" s="73">
        <v>41.1</v>
      </c>
      <c r="K36" s="70"/>
      <c r="L36" s="71">
        <f t="shared" si="1"/>
        <v>74.02</v>
      </c>
    </row>
    <row r="37" spans="2:12" ht="22.5">
      <c r="B37" s="29" t="s">
        <v>89</v>
      </c>
      <c r="C37" s="10" t="s">
        <v>51</v>
      </c>
      <c r="D37" s="9" t="s">
        <v>22</v>
      </c>
      <c r="E37" s="11">
        <v>1</v>
      </c>
      <c r="F37" s="73">
        <v>57.39</v>
      </c>
      <c r="G37" s="73"/>
      <c r="H37" s="73">
        <v>43.7</v>
      </c>
      <c r="I37" s="145">
        <v>45.3</v>
      </c>
      <c r="J37" s="73">
        <v>48.1</v>
      </c>
      <c r="K37" s="73"/>
      <c r="L37" s="71">
        <f t="shared" si="1"/>
        <v>48.62</v>
      </c>
    </row>
    <row r="38" spans="2:12" ht="22.5">
      <c r="B38" s="29" t="s">
        <v>90</v>
      </c>
      <c r="C38" s="10" t="s">
        <v>52</v>
      </c>
      <c r="D38" s="9" t="s">
        <v>22</v>
      </c>
      <c r="E38" s="11">
        <v>1</v>
      </c>
      <c r="F38" s="73">
        <v>62.68</v>
      </c>
      <c r="G38" s="73"/>
      <c r="H38" s="73">
        <v>48.4</v>
      </c>
      <c r="I38" s="145">
        <v>51.75</v>
      </c>
      <c r="J38" s="73">
        <v>50.9</v>
      </c>
      <c r="K38" s="73"/>
      <c r="L38" s="71">
        <f t="shared" si="1"/>
        <v>53.43</v>
      </c>
    </row>
    <row r="39" spans="2:12" ht="22.5">
      <c r="B39" s="29" t="s">
        <v>91</v>
      </c>
      <c r="C39" s="10" t="s">
        <v>53</v>
      </c>
      <c r="D39" s="9" t="s">
        <v>22</v>
      </c>
      <c r="E39" s="11">
        <v>1</v>
      </c>
      <c r="F39" s="73">
        <v>644.23</v>
      </c>
      <c r="G39" s="73"/>
      <c r="H39" s="73">
        <v>480.7</v>
      </c>
      <c r="I39" s="145">
        <v>389</v>
      </c>
      <c r="J39" s="73">
        <v>505</v>
      </c>
      <c r="K39" s="73"/>
      <c r="L39" s="71">
        <f t="shared" si="1"/>
        <v>504.73</v>
      </c>
    </row>
    <row r="40" spans="2:12" ht="23.25" thickBot="1">
      <c r="B40" s="108" t="s">
        <v>92</v>
      </c>
      <c r="C40" s="115" t="s">
        <v>54</v>
      </c>
      <c r="D40" s="110" t="s">
        <v>22</v>
      </c>
      <c r="E40" s="111">
        <v>1</v>
      </c>
      <c r="F40" s="116">
        <v>718.98</v>
      </c>
      <c r="G40" s="116"/>
      <c r="H40" s="116">
        <v>580.7</v>
      </c>
      <c r="I40" s="146">
        <v>593.2</v>
      </c>
      <c r="J40" s="116">
        <v>616</v>
      </c>
      <c r="K40" s="95"/>
      <c r="L40" s="96">
        <f t="shared" si="1"/>
        <v>627.22</v>
      </c>
    </row>
    <row r="41" spans="2:12" ht="12" thickBot="1">
      <c r="B41" s="97"/>
      <c r="C41" s="98"/>
      <c r="D41" s="98"/>
      <c r="E41" s="98"/>
      <c r="F41" s="112"/>
      <c r="G41" s="112"/>
      <c r="H41" s="112"/>
      <c r="I41" s="143"/>
      <c r="J41" s="112"/>
      <c r="K41" s="112"/>
      <c r="L41" s="117"/>
    </row>
    <row r="42" spans="2:12" ht="12" thickBot="1">
      <c r="B42" s="32" t="s">
        <v>18</v>
      </c>
      <c r="C42" s="82" t="s">
        <v>5</v>
      </c>
      <c r="D42" s="83"/>
      <c r="E42" s="83"/>
      <c r="F42" s="83"/>
      <c r="G42" s="83"/>
      <c r="H42" s="83"/>
      <c r="I42" s="141"/>
      <c r="J42" s="83"/>
      <c r="K42" s="83"/>
      <c r="L42" s="117"/>
    </row>
    <row r="43" spans="2:12" ht="22.5">
      <c r="B43" s="103" t="s">
        <v>40</v>
      </c>
      <c r="C43" s="118" t="s">
        <v>93</v>
      </c>
      <c r="D43" s="119" t="s">
        <v>19</v>
      </c>
      <c r="E43" s="120">
        <v>1</v>
      </c>
      <c r="F43" s="107"/>
      <c r="G43" s="107"/>
      <c r="H43" s="107"/>
      <c r="I43" s="144"/>
      <c r="J43" s="107"/>
      <c r="K43" s="107"/>
      <c r="L43" s="121"/>
    </row>
    <row r="44" spans="2:12" ht="22.5">
      <c r="B44" s="29" t="s">
        <v>41</v>
      </c>
      <c r="C44" s="122" t="s">
        <v>47</v>
      </c>
      <c r="D44" s="123" t="s">
        <v>19</v>
      </c>
      <c r="E44" s="124">
        <v>1</v>
      </c>
      <c r="F44" s="73"/>
      <c r="G44" s="73"/>
      <c r="H44" s="73">
        <v>33.64</v>
      </c>
      <c r="I44" s="145">
        <v>37.9</v>
      </c>
      <c r="J44" s="73">
        <v>36</v>
      </c>
      <c r="K44" s="73"/>
      <c r="L44" s="71">
        <f aca="true" t="shared" si="2" ref="L44:L49">SUM(F44:K44)/3</f>
        <v>35.85</v>
      </c>
    </row>
    <row r="45" spans="2:12" ht="22.5">
      <c r="B45" s="29" t="s">
        <v>94</v>
      </c>
      <c r="C45" s="122" t="s">
        <v>46</v>
      </c>
      <c r="D45" s="123" t="s">
        <v>19</v>
      </c>
      <c r="E45" s="124">
        <v>1</v>
      </c>
      <c r="F45" s="73"/>
      <c r="G45" s="73"/>
      <c r="H45" s="73">
        <v>23</v>
      </c>
      <c r="I45" s="145">
        <v>26.2</v>
      </c>
      <c r="J45" s="73">
        <v>26</v>
      </c>
      <c r="K45" s="73"/>
      <c r="L45" s="71">
        <f t="shared" si="2"/>
        <v>25.07</v>
      </c>
    </row>
    <row r="46" spans="2:12" ht="22.5">
      <c r="B46" s="29" t="s">
        <v>95</v>
      </c>
      <c r="C46" s="122" t="s">
        <v>96</v>
      </c>
      <c r="D46" s="123" t="s">
        <v>19</v>
      </c>
      <c r="E46" s="124">
        <v>1</v>
      </c>
      <c r="F46" s="73"/>
      <c r="G46" s="73"/>
      <c r="H46" s="73">
        <v>16.42</v>
      </c>
      <c r="I46" s="145">
        <v>16.05</v>
      </c>
      <c r="J46" s="73">
        <v>17.3</v>
      </c>
      <c r="K46" s="73"/>
      <c r="L46" s="71">
        <f t="shared" si="2"/>
        <v>16.59</v>
      </c>
    </row>
    <row r="47" spans="2:12" ht="22.5">
      <c r="B47" s="29" t="s">
        <v>97</v>
      </c>
      <c r="C47" s="122" t="s">
        <v>98</v>
      </c>
      <c r="D47" s="123" t="s">
        <v>19</v>
      </c>
      <c r="E47" s="124">
        <v>1</v>
      </c>
      <c r="F47" s="73"/>
      <c r="G47" s="73"/>
      <c r="H47" s="73">
        <v>11.94</v>
      </c>
      <c r="I47" s="145">
        <v>12.3</v>
      </c>
      <c r="J47" s="73">
        <v>13.2</v>
      </c>
      <c r="K47" s="73"/>
      <c r="L47" s="71">
        <f t="shared" si="2"/>
        <v>12.48</v>
      </c>
    </row>
    <row r="48" spans="2:12" ht="22.5">
      <c r="B48" s="29" t="s">
        <v>99</v>
      </c>
      <c r="C48" s="122" t="s">
        <v>100</v>
      </c>
      <c r="D48" s="123" t="s">
        <v>19</v>
      </c>
      <c r="E48" s="124">
        <v>1</v>
      </c>
      <c r="F48" s="73"/>
      <c r="G48" s="73"/>
      <c r="H48" s="73">
        <v>9.11</v>
      </c>
      <c r="I48" s="145">
        <v>9.7</v>
      </c>
      <c r="J48" s="73">
        <v>10</v>
      </c>
      <c r="K48" s="73"/>
      <c r="L48" s="71">
        <f t="shared" si="2"/>
        <v>9.6</v>
      </c>
    </row>
    <row r="49" spans="2:12" ht="23.25" thickBot="1">
      <c r="B49" s="108" t="s">
        <v>101</v>
      </c>
      <c r="C49" s="125" t="s">
        <v>102</v>
      </c>
      <c r="D49" s="126" t="s">
        <v>19</v>
      </c>
      <c r="E49" s="127">
        <v>1</v>
      </c>
      <c r="F49" s="116"/>
      <c r="G49" s="116"/>
      <c r="H49" s="116">
        <v>5.98</v>
      </c>
      <c r="I49" s="146">
        <v>6.35</v>
      </c>
      <c r="J49" s="116">
        <v>6.58</v>
      </c>
      <c r="K49" s="116"/>
      <c r="L49" s="96">
        <f t="shared" si="2"/>
        <v>6.3</v>
      </c>
    </row>
    <row r="50" spans="2:12" ht="12" thickBot="1">
      <c r="B50" s="97"/>
      <c r="C50" s="98"/>
      <c r="D50" s="98"/>
      <c r="E50" s="98"/>
      <c r="F50" s="112"/>
      <c r="G50" s="112"/>
      <c r="H50" s="112"/>
      <c r="I50" s="143"/>
      <c r="J50" s="112"/>
      <c r="K50" s="112"/>
      <c r="L50" s="117"/>
    </row>
    <row r="51" spans="2:12" ht="12" thickBot="1">
      <c r="B51" s="128" t="s">
        <v>27</v>
      </c>
      <c r="C51" s="83" t="s">
        <v>29</v>
      </c>
      <c r="D51" s="83"/>
      <c r="E51" s="83"/>
      <c r="F51" s="83"/>
      <c r="G51" s="83"/>
      <c r="H51" s="83"/>
      <c r="I51" s="141"/>
      <c r="J51" s="83"/>
      <c r="K51" s="83"/>
      <c r="L51" s="117"/>
    </row>
    <row r="52" spans="2:12" ht="22.5">
      <c r="B52" s="103" t="s">
        <v>42</v>
      </c>
      <c r="C52" s="118" t="s">
        <v>30</v>
      </c>
      <c r="D52" s="119" t="s">
        <v>19</v>
      </c>
      <c r="E52" s="120">
        <v>1</v>
      </c>
      <c r="F52" s="107">
        <v>8</v>
      </c>
      <c r="G52" s="107"/>
      <c r="H52" s="107">
        <v>12.05</v>
      </c>
      <c r="I52" s="144">
        <v>11.05</v>
      </c>
      <c r="J52" s="107">
        <v>13.3</v>
      </c>
      <c r="K52" s="107"/>
      <c r="L52" s="92">
        <f>SUM(F52:K52)/4</f>
        <v>11.1</v>
      </c>
    </row>
    <row r="53" spans="2:12" ht="22.5">
      <c r="B53" s="29" t="s">
        <v>43</v>
      </c>
      <c r="C53" s="122" t="s">
        <v>31</v>
      </c>
      <c r="D53" s="123" t="s">
        <v>19</v>
      </c>
      <c r="E53" s="124">
        <v>1</v>
      </c>
      <c r="F53" s="73">
        <v>22.1</v>
      </c>
      <c r="G53" s="73"/>
      <c r="H53" s="73">
        <v>33.35</v>
      </c>
      <c r="I53" s="145">
        <v>27.9</v>
      </c>
      <c r="J53" s="73">
        <v>36</v>
      </c>
      <c r="K53" s="73"/>
      <c r="L53" s="71">
        <f>SUM(F53:K53)/4</f>
        <v>29.84</v>
      </c>
    </row>
    <row r="54" spans="2:12" ht="22.5">
      <c r="B54" s="29" t="s">
        <v>103</v>
      </c>
      <c r="C54" s="122" t="s">
        <v>104</v>
      </c>
      <c r="D54" s="123" t="s">
        <v>22</v>
      </c>
      <c r="E54" s="124">
        <v>1</v>
      </c>
      <c r="F54" s="73"/>
      <c r="G54" s="73"/>
      <c r="H54" s="73"/>
      <c r="I54" s="145"/>
      <c r="J54" s="73"/>
      <c r="K54" s="73"/>
      <c r="L54" s="129"/>
    </row>
    <row r="55" spans="2:12" ht="22.5">
      <c r="B55" s="29" t="s">
        <v>105</v>
      </c>
      <c r="C55" s="122" t="s">
        <v>106</v>
      </c>
      <c r="D55" s="123" t="s">
        <v>22</v>
      </c>
      <c r="E55" s="124">
        <v>1</v>
      </c>
      <c r="F55" s="73"/>
      <c r="G55" s="73"/>
      <c r="H55" s="73"/>
      <c r="I55" s="145"/>
      <c r="J55" s="73"/>
      <c r="K55" s="73"/>
      <c r="L55" s="129"/>
    </row>
    <row r="56" spans="2:12" ht="23.25" thickBot="1">
      <c r="B56" s="108" t="s">
        <v>107</v>
      </c>
      <c r="C56" s="125" t="s">
        <v>108</v>
      </c>
      <c r="D56" s="126" t="s">
        <v>22</v>
      </c>
      <c r="E56" s="127">
        <v>1</v>
      </c>
      <c r="F56" s="116"/>
      <c r="G56" s="116"/>
      <c r="H56" s="116"/>
      <c r="I56" s="146"/>
      <c r="J56" s="116"/>
      <c r="K56" s="116"/>
      <c r="L56" s="130"/>
    </row>
    <row r="57" spans="2:12" s="7" customFormat="1" ht="12" thickBot="1">
      <c r="B57" s="97"/>
      <c r="C57" s="98"/>
      <c r="D57" s="98"/>
      <c r="E57" s="98"/>
      <c r="F57" s="112"/>
      <c r="G57" s="112"/>
      <c r="H57" s="112"/>
      <c r="I57" s="143"/>
      <c r="J57" s="112"/>
      <c r="K57" s="112"/>
      <c r="L57" s="117"/>
    </row>
    <row r="58" spans="2:18" s="7" customFormat="1" ht="12" thickBot="1">
      <c r="B58" s="128" t="s">
        <v>28</v>
      </c>
      <c r="C58" s="82" t="s">
        <v>109</v>
      </c>
      <c r="D58" s="83"/>
      <c r="E58" s="83"/>
      <c r="F58" s="83"/>
      <c r="G58" s="83"/>
      <c r="H58" s="83"/>
      <c r="I58" s="141"/>
      <c r="J58" s="83"/>
      <c r="K58" s="83"/>
      <c r="L58" s="117"/>
      <c r="N58" s="7">
        <v>5.18</v>
      </c>
      <c r="O58" s="7">
        <v>48.4</v>
      </c>
      <c r="Q58" s="7">
        <v>318.9</v>
      </c>
      <c r="R58" s="7">
        <v>167.7</v>
      </c>
    </row>
    <row r="59" spans="2:12" ht="22.5">
      <c r="B59" s="103" t="s">
        <v>110</v>
      </c>
      <c r="C59" s="118" t="s">
        <v>111</v>
      </c>
      <c r="D59" s="119" t="s">
        <v>22</v>
      </c>
      <c r="E59" s="120">
        <v>1</v>
      </c>
      <c r="F59" s="107"/>
      <c r="G59" s="107"/>
      <c r="H59" s="107">
        <v>579.15</v>
      </c>
      <c r="I59" s="144">
        <v>535.8</v>
      </c>
      <c r="J59" s="107">
        <v>667</v>
      </c>
      <c r="K59" s="107">
        <v>429</v>
      </c>
      <c r="L59" s="92">
        <f aca="true" t="shared" si="3" ref="L59:L71">SUM(F59:K59)/4</f>
        <v>552.74</v>
      </c>
    </row>
    <row r="60" spans="2:12" ht="22.5">
      <c r="B60" s="29" t="s">
        <v>112</v>
      </c>
      <c r="C60" s="122" t="s">
        <v>113</v>
      </c>
      <c r="D60" s="123" t="s">
        <v>22</v>
      </c>
      <c r="E60" s="124">
        <v>1</v>
      </c>
      <c r="F60" s="73"/>
      <c r="G60" s="73"/>
      <c r="H60" s="73">
        <v>684.6</v>
      </c>
      <c r="I60" s="145">
        <v>664.9</v>
      </c>
      <c r="J60" s="73">
        <v>725</v>
      </c>
      <c r="K60" s="73">
        <v>489</v>
      </c>
      <c r="L60" s="71">
        <f t="shared" si="3"/>
        <v>640.88</v>
      </c>
    </row>
    <row r="61" spans="2:12" ht="22.5">
      <c r="B61" s="29" t="s">
        <v>114</v>
      </c>
      <c r="C61" s="122" t="s">
        <v>115</v>
      </c>
      <c r="D61" s="123" t="s">
        <v>22</v>
      </c>
      <c r="E61" s="124">
        <v>1</v>
      </c>
      <c r="F61" s="73"/>
      <c r="G61" s="73"/>
      <c r="H61" s="73">
        <v>1475.6</v>
      </c>
      <c r="I61" s="145">
        <v>1410</v>
      </c>
      <c r="J61" s="73">
        <v>1578.25</v>
      </c>
      <c r="K61" s="73">
        <v>1054</v>
      </c>
      <c r="L61" s="71">
        <f t="shared" si="3"/>
        <v>1379.46</v>
      </c>
    </row>
    <row r="62" spans="2:12" ht="33.75">
      <c r="B62" s="29" t="s">
        <v>116</v>
      </c>
      <c r="C62" s="122" t="s">
        <v>117</v>
      </c>
      <c r="D62" s="123" t="s">
        <v>22</v>
      </c>
      <c r="E62" s="124">
        <v>1</v>
      </c>
      <c r="F62" s="73"/>
      <c r="G62" s="73"/>
      <c r="H62" s="73">
        <v>803.7</v>
      </c>
      <c r="I62" s="145">
        <v>879.45</v>
      </c>
      <c r="J62" s="73">
        <v>860</v>
      </c>
      <c r="K62" s="73">
        <v>562</v>
      </c>
      <c r="L62" s="71">
        <f t="shared" si="3"/>
        <v>776.29</v>
      </c>
    </row>
    <row r="63" spans="2:12" ht="33.75">
      <c r="B63" s="29" t="s">
        <v>118</v>
      </c>
      <c r="C63" s="122" t="s">
        <v>119</v>
      </c>
      <c r="D63" s="123" t="s">
        <v>22</v>
      </c>
      <c r="E63" s="124">
        <v>1</v>
      </c>
      <c r="F63" s="73"/>
      <c r="G63" s="73"/>
      <c r="H63" s="73">
        <v>1482.6</v>
      </c>
      <c r="I63" s="145">
        <v>1435.8</v>
      </c>
      <c r="J63" s="73">
        <v>1578.25</v>
      </c>
      <c r="K63" s="73">
        <v>1059</v>
      </c>
      <c r="L63" s="71">
        <f t="shared" si="3"/>
        <v>1388.91</v>
      </c>
    </row>
    <row r="64" spans="2:12" ht="33.75">
      <c r="B64" s="29" t="s">
        <v>120</v>
      </c>
      <c r="C64" s="122" t="s">
        <v>121</v>
      </c>
      <c r="D64" s="123" t="s">
        <v>22</v>
      </c>
      <c r="E64" s="124">
        <v>1</v>
      </c>
      <c r="F64" s="73"/>
      <c r="G64" s="73"/>
      <c r="H64" s="73">
        <v>2343.2</v>
      </c>
      <c r="I64" s="145">
        <v>2476.5</v>
      </c>
      <c r="J64" s="73">
        <v>2484</v>
      </c>
      <c r="K64" s="73">
        <v>1616</v>
      </c>
      <c r="L64" s="71">
        <f t="shared" si="3"/>
        <v>2229.93</v>
      </c>
    </row>
    <row r="65" spans="2:12" ht="22.5">
      <c r="B65" s="29" t="s">
        <v>122</v>
      </c>
      <c r="C65" s="122" t="s">
        <v>123</v>
      </c>
      <c r="D65" s="123" t="s">
        <v>22</v>
      </c>
      <c r="E65" s="124">
        <v>1</v>
      </c>
      <c r="F65" s="73"/>
      <c r="G65" s="73"/>
      <c r="H65" s="73">
        <v>1132.45</v>
      </c>
      <c r="I65" s="145">
        <v>1180.45</v>
      </c>
      <c r="J65" s="73">
        <v>1246</v>
      </c>
      <c r="K65" s="73">
        <v>781</v>
      </c>
      <c r="L65" s="71">
        <f t="shared" si="3"/>
        <v>1084.98</v>
      </c>
    </row>
    <row r="66" spans="2:12" ht="22.5">
      <c r="B66" s="29" t="s">
        <v>124</v>
      </c>
      <c r="C66" s="122" t="s">
        <v>125</v>
      </c>
      <c r="D66" s="123" t="s">
        <v>22</v>
      </c>
      <c r="E66" s="124">
        <v>1</v>
      </c>
      <c r="F66" s="73"/>
      <c r="G66" s="73"/>
      <c r="H66" s="73">
        <v>1856</v>
      </c>
      <c r="I66" s="145">
        <v>1843.25</v>
      </c>
      <c r="J66" s="73">
        <v>2079</v>
      </c>
      <c r="K66" s="73">
        <v>1280</v>
      </c>
      <c r="L66" s="71">
        <f t="shared" si="3"/>
        <v>1764.56</v>
      </c>
    </row>
    <row r="67" spans="2:12" ht="22.5">
      <c r="B67" s="29" t="s">
        <v>126</v>
      </c>
      <c r="C67" s="122" t="s">
        <v>127</v>
      </c>
      <c r="D67" s="123" t="s">
        <v>22</v>
      </c>
      <c r="E67" s="124">
        <v>1</v>
      </c>
      <c r="F67" s="73"/>
      <c r="G67" s="73"/>
      <c r="H67" s="73">
        <v>2627.8</v>
      </c>
      <c r="I67" s="145">
        <v>2790.85</v>
      </c>
      <c r="J67" s="73">
        <v>2890</v>
      </c>
      <c r="K67" s="73">
        <v>1877</v>
      </c>
      <c r="L67" s="71">
        <f t="shared" si="3"/>
        <v>2546.41</v>
      </c>
    </row>
    <row r="68" spans="2:12" ht="22.5">
      <c r="B68" s="29" t="s">
        <v>128</v>
      </c>
      <c r="C68" s="122" t="s">
        <v>63</v>
      </c>
      <c r="D68" s="123" t="s">
        <v>22</v>
      </c>
      <c r="E68" s="124">
        <v>1</v>
      </c>
      <c r="F68" s="73"/>
      <c r="G68" s="73"/>
      <c r="H68" s="73">
        <v>210.25</v>
      </c>
      <c r="I68" s="145">
        <v>203.9</v>
      </c>
      <c r="J68" s="73">
        <v>242</v>
      </c>
      <c r="K68" s="73">
        <v>145</v>
      </c>
      <c r="L68" s="71">
        <f t="shared" si="3"/>
        <v>200.29</v>
      </c>
    </row>
    <row r="69" spans="2:12" ht="22.5">
      <c r="B69" s="29" t="s">
        <v>129</v>
      </c>
      <c r="C69" s="122" t="s">
        <v>64</v>
      </c>
      <c r="D69" s="123" t="s">
        <v>22</v>
      </c>
      <c r="E69" s="124">
        <v>1</v>
      </c>
      <c r="F69" s="73"/>
      <c r="G69" s="73"/>
      <c r="H69" s="73">
        <v>304.5</v>
      </c>
      <c r="I69" s="145">
        <v>302</v>
      </c>
      <c r="J69" s="73">
        <v>323</v>
      </c>
      <c r="K69" s="73">
        <v>210</v>
      </c>
      <c r="L69" s="71">
        <f t="shared" si="3"/>
        <v>284.88</v>
      </c>
    </row>
    <row r="70" spans="2:12" ht="22.5">
      <c r="B70" s="29" t="s">
        <v>130</v>
      </c>
      <c r="C70" s="122" t="s">
        <v>65</v>
      </c>
      <c r="D70" s="123" t="s">
        <v>22</v>
      </c>
      <c r="E70" s="124">
        <v>1</v>
      </c>
      <c r="F70" s="73"/>
      <c r="G70" s="73"/>
      <c r="H70" s="73">
        <v>483</v>
      </c>
      <c r="I70" s="145">
        <v>435.75</v>
      </c>
      <c r="J70" s="73">
        <v>508</v>
      </c>
      <c r="K70" s="73">
        <v>345</v>
      </c>
      <c r="L70" s="71">
        <f t="shared" si="3"/>
        <v>442.94</v>
      </c>
    </row>
    <row r="71" spans="2:12" ht="23.25" thickBot="1">
      <c r="B71" s="30" t="s">
        <v>131</v>
      </c>
      <c r="C71" s="14" t="s">
        <v>66</v>
      </c>
      <c r="D71" s="15" t="s">
        <v>22</v>
      </c>
      <c r="E71" s="16">
        <v>1</v>
      </c>
      <c r="F71" s="74"/>
      <c r="G71" s="74"/>
      <c r="H71" s="74">
        <v>435</v>
      </c>
      <c r="I71" s="147">
        <v>423.5</v>
      </c>
      <c r="J71" s="74">
        <v>479</v>
      </c>
      <c r="K71" s="74">
        <v>300</v>
      </c>
      <c r="L71" s="72">
        <f t="shared" si="3"/>
        <v>409.38</v>
      </c>
    </row>
    <row r="72" spans="2:12" ht="12" thickBot="1">
      <c r="B72" s="131"/>
      <c r="C72" s="132"/>
      <c r="D72" s="133"/>
      <c r="E72" s="134"/>
      <c r="F72" s="135"/>
      <c r="G72" s="135"/>
      <c r="H72" s="135"/>
      <c r="I72" s="148"/>
      <c r="J72" s="135"/>
      <c r="K72" s="135"/>
      <c r="L72" s="136"/>
    </row>
    <row r="73" spans="2:12" ht="11.25" customHeight="1" thickBot="1">
      <c r="B73" s="138" t="s">
        <v>132</v>
      </c>
      <c r="C73" s="139"/>
      <c r="D73" s="139"/>
      <c r="E73" s="139"/>
      <c r="F73" s="139"/>
      <c r="G73" s="139"/>
      <c r="H73" s="139"/>
      <c r="I73" s="149"/>
      <c r="J73" s="139"/>
      <c r="K73" s="139"/>
      <c r="L73" s="136"/>
    </row>
  </sheetData>
  <sheetProtection/>
  <mergeCells count="4">
    <mergeCell ref="B6:L6"/>
    <mergeCell ref="B7:L7"/>
    <mergeCell ref="B8:L8"/>
    <mergeCell ref="B10:L10"/>
  </mergeCells>
  <printOptions horizontalCentered="1"/>
  <pageMargins left="1.1811023622047245" right="0.7874015748031497" top="0.17" bottom="0.16" header="0" footer="0"/>
  <pageSetup fitToHeight="20" horizontalDpi="600" verticalDpi="600" orientation="landscape" paperSize="9" scale="76" r:id="rId4"/>
  <headerFooter alignWithMargins="0">
    <oddFooter>&amp;L
</oddFooter>
  </headerFooter>
  <rowBreaks count="2" manualBreakCount="2">
    <brk id="25" min="1" max="11" man="1"/>
    <brk id="49" min="1" max="11" man="1"/>
  </rowBreaks>
  <drawing r:id="rId3"/>
  <legacyDrawing r:id="rId2"/>
  <oleObjects>
    <oleObject progId="PBrush" shapeId="12080783" r:id="rId1"/>
  </oleObjects>
</worksheet>
</file>

<file path=xl/worksheets/sheet2.xml><?xml version="1.0" encoding="utf-8"?>
<worksheet xmlns="http://schemas.openxmlformats.org/spreadsheetml/2006/main" xmlns:r="http://schemas.openxmlformats.org/officeDocument/2006/relationships">
  <sheetPr>
    <pageSetUpPr fitToPage="1"/>
  </sheetPr>
  <dimension ref="B2:K55"/>
  <sheetViews>
    <sheetView showGridLines="0" tabSelected="1" view="pageBreakPreview" zoomScale="115" zoomScaleSheetLayoutView="115" workbookViewId="0" topLeftCell="A2">
      <selection activeCell="J15" sqref="J15"/>
    </sheetView>
  </sheetViews>
  <sheetFormatPr defaultColWidth="11.421875" defaultRowHeight="12.75"/>
  <cols>
    <col min="1" max="1" width="2.57421875" style="17" customWidth="1"/>
    <col min="2" max="2" width="9.8515625" style="61" customWidth="1"/>
    <col min="3" max="3" width="10.00390625" style="62" customWidth="1"/>
    <col min="4" max="4" width="53.421875" style="63" customWidth="1"/>
    <col min="5" max="5" width="4.421875" style="61" bestFit="1" customWidth="1"/>
    <col min="6" max="6" width="9.8515625" style="64" customWidth="1"/>
    <col min="7" max="7" width="12.57421875" style="65" customWidth="1"/>
    <col min="8" max="8" width="14.421875" style="66" bestFit="1" customWidth="1"/>
    <col min="9" max="9" width="3.00390625" style="21" customWidth="1"/>
    <col min="10" max="16384" width="11.421875" style="17" customWidth="1"/>
  </cols>
  <sheetData>
    <row r="2" spans="2:9" s="42" customFormat="1" ht="12">
      <c r="B2" s="38"/>
      <c r="C2" s="81"/>
      <c r="D2" s="39"/>
      <c r="E2" s="39"/>
      <c r="F2" s="81"/>
      <c r="G2" s="40"/>
      <c r="H2" s="39"/>
      <c r="I2" s="41"/>
    </row>
    <row r="3" spans="2:9" s="42" customFormat="1" ht="12" customHeight="1">
      <c r="B3" s="218"/>
      <c r="C3" s="81"/>
      <c r="D3" s="39"/>
      <c r="E3" s="39"/>
      <c r="F3" s="81"/>
      <c r="G3" s="217"/>
      <c r="H3" s="217"/>
      <c r="I3" s="41"/>
    </row>
    <row r="4" spans="2:9" s="42" customFormat="1" ht="12" customHeight="1">
      <c r="B4"/>
      <c r="C4" s="81"/>
      <c r="D4" s="39"/>
      <c r="E4" s="39"/>
      <c r="F4" s="81"/>
      <c r="G4" s="217"/>
      <c r="H4" s="217"/>
      <c r="I4" s="43"/>
    </row>
    <row r="5" spans="2:9" s="42" customFormat="1" ht="15.75">
      <c r="B5" s="219"/>
      <c r="C5" s="219"/>
      <c r="D5" s="219"/>
      <c r="E5" s="219"/>
      <c r="F5" s="219"/>
      <c r="G5" s="219"/>
      <c r="H5" s="219"/>
      <c r="I5" s="43"/>
    </row>
    <row r="6" spans="2:9" s="42" customFormat="1" ht="12">
      <c r="B6" s="182"/>
      <c r="C6" s="182"/>
      <c r="D6" s="182"/>
      <c r="E6" s="182"/>
      <c r="F6" s="182"/>
      <c r="G6" s="182"/>
      <c r="H6" s="182"/>
      <c r="I6" s="41"/>
    </row>
    <row r="7" spans="2:9" s="42" customFormat="1" ht="12">
      <c r="B7" s="182"/>
      <c r="C7" s="182"/>
      <c r="D7" s="182"/>
      <c r="E7" s="182"/>
      <c r="F7" s="182"/>
      <c r="G7" s="182"/>
      <c r="H7" s="182"/>
      <c r="I7" s="41"/>
    </row>
    <row r="8" spans="2:9" s="42" customFormat="1" ht="15.75">
      <c r="B8" s="219" t="s">
        <v>152</v>
      </c>
      <c r="C8" s="219"/>
      <c r="D8" s="219"/>
      <c r="E8" s="219"/>
      <c r="F8" s="219"/>
      <c r="G8" s="219"/>
      <c r="H8" s="219"/>
      <c r="I8" s="41"/>
    </row>
    <row r="9" spans="2:8" ht="12.75" customHeight="1" thickBot="1">
      <c r="B9" s="44"/>
      <c r="C9" s="44"/>
      <c r="D9" s="44"/>
      <c r="E9" s="44"/>
      <c r="F9" s="44"/>
      <c r="G9" s="45"/>
      <c r="H9" s="44"/>
    </row>
    <row r="10" spans="2:8" ht="15.75">
      <c r="B10" s="175" t="s">
        <v>136</v>
      </c>
      <c r="C10" s="176"/>
      <c r="D10" s="176"/>
      <c r="E10" s="185" t="s">
        <v>11</v>
      </c>
      <c r="F10" s="186"/>
      <c r="G10" s="186"/>
      <c r="H10" s="187"/>
    </row>
    <row r="11" spans="2:8" ht="11.25">
      <c r="B11" s="177"/>
      <c r="C11" s="178"/>
      <c r="D11" s="178"/>
      <c r="E11" s="154"/>
      <c r="F11" s="159"/>
      <c r="G11" s="152" t="s">
        <v>12</v>
      </c>
      <c r="H11" s="46" t="s">
        <v>135</v>
      </c>
    </row>
    <row r="12" spans="2:8" ht="11.25" customHeight="1">
      <c r="B12" s="177"/>
      <c r="C12" s="178"/>
      <c r="D12" s="178"/>
      <c r="E12" s="154"/>
      <c r="F12" s="159"/>
      <c r="G12" s="152"/>
      <c r="H12" s="162"/>
    </row>
    <row r="13" spans="2:9" ht="12" thickBot="1">
      <c r="B13" s="179"/>
      <c r="C13" s="180"/>
      <c r="D13" s="180"/>
      <c r="E13" s="153"/>
      <c r="F13" s="160"/>
      <c r="G13" s="155"/>
      <c r="H13" s="165">
        <v>0.28</v>
      </c>
      <c r="I13" s="169"/>
    </row>
    <row r="14" spans="2:8" ht="39" customHeight="1" thickBot="1">
      <c r="B14" s="242" t="s">
        <v>157</v>
      </c>
      <c r="C14" s="240"/>
      <c r="D14" s="240"/>
      <c r="E14" s="240"/>
      <c r="F14" s="240"/>
      <c r="G14" s="240"/>
      <c r="H14" s="241"/>
    </row>
    <row r="15" spans="2:8" ht="79.5" customHeight="1" thickBot="1">
      <c r="B15" s="195" t="s">
        <v>134</v>
      </c>
      <c r="C15" s="240"/>
      <c r="D15" s="240"/>
      <c r="E15" s="240"/>
      <c r="F15" s="240"/>
      <c r="G15" s="240"/>
      <c r="H15" s="241"/>
    </row>
    <row r="16" spans="2:9" ht="11.25">
      <c r="B16" s="183" t="s">
        <v>20</v>
      </c>
      <c r="C16" s="181" t="s">
        <v>23</v>
      </c>
      <c r="D16" s="184" t="s">
        <v>13</v>
      </c>
      <c r="E16" s="229" t="s">
        <v>69</v>
      </c>
      <c r="F16" s="230" t="s">
        <v>21</v>
      </c>
      <c r="G16" s="231" t="s">
        <v>70</v>
      </c>
      <c r="H16" s="232" t="s">
        <v>58</v>
      </c>
      <c r="I16" s="47"/>
    </row>
    <row r="17" spans="2:8" ht="12" thickBot="1">
      <c r="B17" s="233"/>
      <c r="C17" s="234"/>
      <c r="D17" s="235"/>
      <c r="E17" s="236"/>
      <c r="F17" s="237"/>
      <c r="G17" s="238"/>
      <c r="H17" s="239"/>
    </row>
    <row r="18" spans="2:8" ht="12" thickBot="1">
      <c r="B18" s="222"/>
      <c r="C18" s="227"/>
      <c r="D18" s="228"/>
      <c r="E18" s="223"/>
      <c r="F18" s="224"/>
      <c r="G18" s="225"/>
      <c r="H18" s="226"/>
    </row>
    <row r="19" spans="2:9" s="22" customFormat="1" ht="12" thickBot="1">
      <c r="B19" s="193" t="s">
        <v>15</v>
      </c>
      <c r="C19" s="194"/>
      <c r="D19" s="190" t="s">
        <v>140</v>
      </c>
      <c r="E19" s="191"/>
      <c r="F19" s="191"/>
      <c r="G19" s="191"/>
      <c r="H19" s="192"/>
      <c r="I19" s="21"/>
    </row>
    <row r="20" spans="2:9" s="164" customFormat="1" ht="11.25">
      <c r="B20" s="166" t="s">
        <v>68</v>
      </c>
      <c r="C20" s="167" t="s">
        <v>67</v>
      </c>
      <c r="D20" s="170" t="s">
        <v>137</v>
      </c>
      <c r="E20" s="28" t="s">
        <v>22</v>
      </c>
      <c r="F20" s="168">
        <v>702.87</v>
      </c>
      <c r="G20" s="51">
        <v>15.54</v>
      </c>
      <c r="H20" s="52">
        <f>G20*F20</f>
        <v>10922.6</v>
      </c>
      <c r="I20" s="163"/>
    </row>
    <row r="21" spans="2:9" s="164" customFormat="1" ht="34.5" thickBot="1">
      <c r="B21" s="209" t="s">
        <v>139</v>
      </c>
      <c r="C21" s="210" t="s">
        <v>67</v>
      </c>
      <c r="D21" s="211" t="s">
        <v>138</v>
      </c>
      <c r="E21" s="212" t="s">
        <v>22</v>
      </c>
      <c r="F21" s="213">
        <v>702.87</v>
      </c>
      <c r="G21" s="214">
        <v>5.96</v>
      </c>
      <c r="H21" s="215">
        <f>G21*F21</f>
        <v>4189.11</v>
      </c>
      <c r="I21" s="163"/>
    </row>
    <row r="22" spans="2:8" ht="11.25">
      <c r="B22" s="53"/>
      <c r="C22" s="54"/>
      <c r="D22" s="196" t="s">
        <v>141</v>
      </c>
      <c r="E22" s="196"/>
      <c r="F22" s="55"/>
      <c r="G22" s="197">
        <f>SUM(H20:H21)</f>
        <v>15111.71</v>
      </c>
      <c r="H22" s="198"/>
    </row>
    <row r="23" spans="2:8" ht="12" thickBot="1">
      <c r="B23" s="199"/>
      <c r="C23" s="200"/>
      <c r="D23" s="201" t="s">
        <v>142</v>
      </c>
      <c r="E23" s="201"/>
      <c r="F23" s="202"/>
      <c r="G23" s="203"/>
      <c r="H23" s="204">
        <f>G22/G$45</f>
        <v>0.5002</v>
      </c>
    </row>
    <row r="24" spans="2:8" ht="12" thickBot="1">
      <c r="B24" s="53"/>
      <c r="C24" s="54"/>
      <c r="D24" s="156"/>
      <c r="E24" s="55"/>
      <c r="F24" s="161"/>
      <c r="G24" s="157"/>
      <c r="H24" s="158"/>
    </row>
    <row r="25" spans="2:9" s="22" customFormat="1" ht="12" thickBot="1">
      <c r="B25" s="193" t="s">
        <v>16</v>
      </c>
      <c r="C25" s="194"/>
      <c r="D25" s="190" t="s">
        <v>143</v>
      </c>
      <c r="E25" s="191"/>
      <c r="F25" s="191"/>
      <c r="G25" s="191"/>
      <c r="H25" s="192"/>
      <c r="I25" s="21"/>
    </row>
    <row r="26" spans="2:9" s="164" customFormat="1" ht="11.25">
      <c r="B26" s="166" t="s">
        <v>145</v>
      </c>
      <c r="C26" s="167" t="s">
        <v>67</v>
      </c>
      <c r="D26" s="170" t="s">
        <v>137</v>
      </c>
      <c r="E26" s="28" t="s">
        <v>22</v>
      </c>
      <c r="F26" s="168">
        <v>215.72</v>
      </c>
      <c r="G26" s="51">
        <v>15.54</v>
      </c>
      <c r="H26" s="52">
        <f>G26*F26</f>
        <v>3352.29</v>
      </c>
      <c r="I26" s="163"/>
    </row>
    <row r="27" spans="2:9" s="164" customFormat="1" ht="34.5" thickBot="1">
      <c r="B27" s="209" t="s">
        <v>144</v>
      </c>
      <c r="C27" s="210" t="s">
        <v>67</v>
      </c>
      <c r="D27" s="211" t="s">
        <v>138</v>
      </c>
      <c r="E27" s="212" t="s">
        <v>22</v>
      </c>
      <c r="F27" s="213">
        <v>215.72</v>
      </c>
      <c r="G27" s="214">
        <v>5.96</v>
      </c>
      <c r="H27" s="215">
        <f>G27*F27</f>
        <v>1285.69</v>
      </c>
      <c r="I27" s="163"/>
    </row>
    <row r="28" spans="2:8" ht="11.25">
      <c r="B28" s="53"/>
      <c r="C28" s="54"/>
      <c r="D28" s="196" t="s">
        <v>153</v>
      </c>
      <c r="E28" s="196"/>
      <c r="F28" s="55"/>
      <c r="G28" s="197">
        <f>SUM(H26:H27)</f>
        <v>4637.98</v>
      </c>
      <c r="H28" s="198"/>
    </row>
    <row r="29" spans="2:8" ht="12" thickBot="1">
      <c r="B29" s="199"/>
      <c r="C29" s="200"/>
      <c r="D29" s="201" t="s">
        <v>142</v>
      </c>
      <c r="E29" s="201"/>
      <c r="F29" s="202"/>
      <c r="G29" s="203"/>
      <c r="H29" s="204">
        <f>G28/G$45</f>
        <v>0.1535</v>
      </c>
    </row>
    <row r="30" spans="2:8" ht="12" thickBot="1">
      <c r="B30" s="53"/>
      <c r="C30" s="54"/>
      <c r="D30" s="156"/>
      <c r="E30" s="55"/>
      <c r="F30" s="161"/>
      <c r="G30" s="157"/>
      <c r="H30" s="158"/>
    </row>
    <row r="31" spans="2:9" s="22" customFormat="1" ht="12" thickBot="1">
      <c r="B31" s="193" t="s">
        <v>17</v>
      </c>
      <c r="C31" s="194"/>
      <c r="D31" s="190" t="s">
        <v>140</v>
      </c>
      <c r="E31" s="191"/>
      <c r="F31" s="191"/>
      <c r="G31" s="191"/>
      <c r="H31" s="192"/>
      <c r="I31" s="21"/>
    </row>
    <row r="32" spans="2:9" s="164" customFormat="1" ht="11.25">
      <c r="B32" s="166" t="s">
        <v>146</v>
      </c>
      <c r="C32" s="167" t="s">
        <v>67</v>
      </c>
      <c r="D32" s="170" t="s">
        <v>133</v>
      </c>
      <c r="E32" s="28" t="s">
        <v>22</v>
      </c>
      <c r="F32" s="168">
        <v>243.35</v>
      </c>
      <c r="G32" s="51">
        <v>6.66</v>
      </c>
      <c r="H32" s="52">
        <f>G32*F32</f>
        <v>1620.71</v>
      </c>
      <c r="I32" s="163"/>
    </row>
    <row r="33" spans="2:9" s="164" customFormat="1" ht="11.25">
      <c r="B33" s="31" t="s">
        <v>147</v>
      </c>
      <c r="C33" s="205" t="s">
        <v>67</v>
      </c>
      <c r="D33" s="206" t="s">
        <v>137</v>
      </c>
      <c r="E33" s="20" t="s">
        <v>22</v>
      </c>
      <c r="F33" s="207">
        <v>243.35</v>
      </c>
      <c r="G33" s="208">
        <v>15.54</v>
      </c>
      <c r="H33" s="216">
        <f>G33*F33</f>
        <v>3781.66</v>
      </c>
      <c r="I33" s="163"/>
    </row>
    <row r="34" spans="2:9" s="164" customFormat="1" ht="34.5" thickBot="1">
      <c r="B34" s="209" t="s">
        <v>148</v>
      </c>
      <c r="C34" s="210" t="s">
        <v>67</v>
      </c>
      <c r="D34" s="211" t="s">
        <v>138</v>
      </c>
      <c r="E34" s="212" t="s">
        <v>22</v>
      </c>
      <c r="F34" s="213">
        <v>243.35</v>
      </c>
      <c r="G34" s="214">
        <v>5.96</v>
      </c>
      <c r="H34" s="215">
        <f>G34*F34</f>
        <v>1450.37</v>
      </c>
      <c r="I34" s="163"/>
    </row>
    <row r="35" spans="2:8" ht="11.25">
      <c r="B35" s="53"/>
      <c r="C35" s="54"/>
      <c r="D35" s="196" t="s">
        <v>154</v>
      </c>
      <c r="E35" s="196"/>
      <c r="F35" s="55"/>
      <c r="G35" s="197">
        <f>SUM(H32:H34)</f>
        <v>6852.74</v>
      </c>
      <c r="H35" s="198"/>
    </row>
    <row r="36" spans="2:8" ht="12" thickBot="1">
      <c r="B36" s="199"/>
      <c r="C36" s="200"/>
      <c r="D36" s="201" t="s">
        <v>142</v>
      </c>
      <c r="E36" s="201"/>
      <c r="F36" s="202"/>
      <c r="G36" s="203"/>
      <c r="H36" s="204">
        <f>G35/G$45</f>
        <v>0.2268</v>
      </c>
    </row>
    <row r="37" spans="2:8" ht="12" thickBot="1">
      <c r="B37" s="53"/>
      <c r="C37" s="54"/>
      <c r="D37" s="156"/>
      <c r="E37" s="55"/>
      <c r="F37" s="161"/>
      <c r="G37" s="157"/>
      <c r="H37" s="158"/>
    </row>
    <row r="38" spans="2:9" s="22" customFormat="1" ht="12" thickBot="1">
      <c r="B38" s="193" t="s">
        <v>18</v>
      </c>
      <c r="C38" s="194"/>
      <c r="D38" s="190" t="s">
        <v>140</v>
      </c>
      <c r="E38" s="191"/>
      <c r="F38" s="191"/>
      <c r="G38" s="191"/>
      <c r="H38" s="192"/>
      <c r="I38" s="21"/>
    </row>
    <row r="39" spans="2:9" s="164" customFormat="1" ht="11.25">
      <c r="B39" s="166" t="s">
        <v>149</v>
      </c>
      <c r="C39" s="167" t="s">
        <v>67</v>
      </c>
      <c r="D39" s="170" t="s">
        <v>133</v>
      </c>
      <c r="E39" s="28" t="s">
        <v>22</v>
      </c>
      <c r="F39" s="168">
        <v>128.26</v>
      </c>
      <c r="G39" s="51">
        <v>6.66</v>
      </c>
      <c r="H39" s="52">
        <f>G39*F39</f>
        <v>854.21</v>
      </c>
      <c r="I39" s="163"/>
    </row>
    <row r="40" spans="2:9" s="164" customFormat="1" ht="11.25">
      <c r="B40" s="31" t="s">
        <v>150</v>
      </c>
      <c r="C40" s="205" t="s">
        <v>67</v>
      </c>
      <c r="D40" s="206" t="s">
        <v>137</v>
      </c>
      <c r="E40" s="20" t="s">
        <v>22</v>
      </c>
      <c r="F40" s="207">
        <f>F39</f>
        <v>128.26</v>
      </c>
      <c r="G40" s="208">
        <v>15.54</v>
      </c>
      <c r="H40" s="216">
        <f>G40*F40</f>
        <v>1993.16</v>
      </c>
      <c r="I40" s="163"/>
    </row>
    <row r="41" spans="2:9" s="164" customFormat="1" ht="34.5" thickBot="1">
      <c r="B41" s="209" t="s">
        <v>151</v>
      </c>
      <c r="C41" s="210" t="s">
        <v>67</v>
      </c>
      <c r="D41" s="211" t="s">
        <v>138</v>
      </c>
      <c r="E41" s="212" t="s">
        <v>22</v>
      </c>
      <c r="F41" s="213">
        <f>F40</f>
        <v>128.26</v>
      </c>
      <c r="G41" s="214">
        <v>5.96</v>
      </c>
      <c r="H41" s="215">
        <f>G41*F41</f>
        <v>764.43</v>
      </c>
      <c r="I41" s="163"/>
    </row>
    <row r="42" spans="2:8" ht="11.25">
      <c r="B42" s="53"/>
      <c r="C42" s="54"/>
      <c r="D42" s="196" t="s">
        <v>155</v>
      </c>
      <c r="E42" s="196"/>
      <c r="F42" s="55"/>
      <c r="G42" s="197">
        <f>SUM(H39:H41)</f>
        <v>3611.8</v>
      </c>
      <c r="H42" s="198"/>
    </row>
    <row r="43" spans="2:8" ht="12" thickBot="1">
      <c r="B43" s="199"/>
      <c r="C43" s="200"/>
      <c r="D43" s="201" t="s">
        <v>142</v>
      </c>
      <c r="E43" s="201"/>
      <c r="F43" s="202"/>
      <c r="G43" s="203"/>
      <c r="H43" s="204">
        <f>G42/G$45</f>
        <v>0.1195</v>
      </c>
    </row>
    <row r="44" spans="2:8" ht="12" thickBot="1">
      <c r="B44" s="53"/>
      <c r="C44" s="54"/>
      <c r="D44" s="156"/>
      <c r="E44" s="55"/>
      <c r="F44" s="161"/>
      <c r="G44" s="157"/>
      <c r="H44" s="158"/>
    </row>
    <row r="45" spans="2:11" ht="13.5" thickBot="1">
      <c r="B45" s="56"/>
      <c r="C45" s="57"/>
      <c r="D45" s="58" t="s">
        <v>61</v>
      </c>
      <c r="E45" s="59"/>
      <c r="F45" s="60"/>
      <c r="G45" s="188">
        <f>G42+G35+G28+G22</f>
        <v>30214.23</v>
      </c>
      <c r="H45" s="189"/>
      <c r="K45" s="220">
        <f>G45/3</f>
        <v>10071.41</v>
      </c>
    </row>
    <row r="50" spans="2:8" ht="11.25">
      <c r="B50" s="221" t="s">
        <v>156</v>
      </c>
      <c r="C50" s="221"/>
      <c r="D50" s="221"/>
      <c r="E50" s="221"/>
      <c r="F50" s="221"/>
      <c r="G50" s="221"/>
      <c r="H50" s="221"/>
    </row>
    <row r="55" ht="11.25">
      <c r="D55" s="151"/>
    </row>
  </sheetData>
  <sheetProtection/>
  <mergeCells count="29">
    <mergeCell ref="D31:H31"/>
    <mergeCell ref="G35:H35"/>
    <mergeCell ref="B38:C38"/>
    <mergeCell ref="D38:H38"/>
    <mergeCell ref="G42:H42"/>
    <mergeCell ref="B5:H5"/>
    <mergeCell ref="B14:H14"/>
    <mergeCell ref="G22:H22"/>
    <mergeCell ref="B50:H50"/>
    <mergeCell ref="B15:H15"/>
    <mergeCell ref="E16:E17"/>
    <mergeCell ref="B8:H8"/>
    <mergeCell ref="E10:H10"/>
    <mergeCell ref="G45:H45"/>
    <mergeCell ref="D19:H19"/>
    <mergeCell ref="B19:C19"/>
    <mergeCell ref="B25:C25"/>
    <mergeCell ref="D25:H25"/>
    <mergeCell ref="G28:H28"/>
    <mergeCell ref="B31:C31"/>
    <mergeCell ref="G16:G17"/>
    <mergeCell ref="B10:D13"/>
    <mergeCell ref="C16:C17"/>
    <mergeCell ref="B6:H6"/>
    <mergeCell ref="B7:H7"/>
    <mergeCell ref="F16:F17"/>
    <mergeCell ref="H16:H17"/>
    <mergeCell ref="B16:B17"/>
    <mergeCell ref="D16:D17"/>
  </mergeCells>
  <hyperlinks>
    <hyperlink ref="B14" r:id="rId1" display="https://iopes.es.gov.br/Media/iopes/Fa%C3%A7a%20Certo/TABELA%20REFERENCIAL%20DE%20PRE%C3%87O/PROJETOS/Tabela%20Referencial%20Projetos%20-%20IOPES%20-%202017.pdf"/>
  </hyperlinks>
  <printOptions horizontalCentered="1"/>
  <pageMargins left="0.7874015748031497" right="0.3937007874015748" top="0.1968503937007874" bottom="0.3937007874015748" header="0" footer="0.1968503937007874"/>
  <pageSetup fitToHeight="20" fitToWidth="1" horizontalDpi="600" verticalDpi="600" orientation="portrait" paperSize="9" scale="80" r:id="rId3"/>
  <headerFooter alignWithMargins="0">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Geraldo da Costa</dc:creator>
  <cp:keywords/>
  <dc:description/>
  <cp:lastModifiedBy>Marconi Pereira Fardin</cp:lastModifiedBy>
  <cp:lastPrinted>2013-06-14T17:39:35Z</cp:lastPrinted>
  <dcterms:created xsi:type="dcterms:W3CDTF">2008-05-28T01:25:26Z</dcterms:created>
  <dcterms:modified xsi:type="dcterms:W3CDTF">2018-05-04T21:31:41Z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