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4635" activeTab="0"/>
  </bookViews>
  <sheets>
    <sheet name="Plan1" sheetId="1" r:id="rId1"/>
    <sheet name="SDN-001" sheetId="2" r:id="rId2"/>
  </sheets>
  <externalReferences>
    <externalReference r:id="rId5"/>
    <externalReference r:id="rId6"/>
    <externalReference r:id="rId7"/>
  </externalReferences>
  <definedNames>
    <definedName name="_cpu2">#REF!</definedName>
    <definedName name="a">#REF!</definedName>
    <definedName name="aline">#REF!</definedName>
    <definedName name="AM">#REF!</definedName>
    <definedName name="APR">#REF!</definedName>
    <definedName name="arc">'[1]ORÇAMENTO'!#REF!</definedName>
    <definedName name="area">#REF!</definedName>
    <definedName name="_xlnm.Print_Area" localSheetId="0">'Plan1'!$C$1:$I$76</definedName>
    <definedName name="_xlnm.Print_Area" localSheetId="1">'SDN-001'!$B$2:$G$35</definedName>
    <definedName name="as">#REF!</definedName>
    <definedName name="CB">#REF!</definedName>
    <definedName name="cpu2">#REF!</definedName>
    <definedName name="creche">'[2]PlanilhaTorres'!#REF!</definedName>
    <definedName name="CUB">#REF!</definedName>
    <definedName name="Guarita">'[1]ORÇAMENTO'!#REF!</definedName>
    <definedName name="instalacoes">#REF!</definedName>
    <definedName name="resumo2">#REF!</definedName>
    <definedName name="RM">#REF!</definedName>
    <definedName name="SV">#REF!</definedName>
    <definedName name="_xlnm.Print_Titles" localSheetId="0">'Plan1'!$1:$8</definedName>
    <definedName name="torrea">'[2]PlanilhaTorres'!#REF!</definedName>
    <definedName name="torreb">'[2]PlanilhaTorres'!#REF!</definedName>
    <definedName name="torrec">'[2]PlanilhaTorres'!#REF!</definedName>
    <definedName name="torred">'[2]PlanilhaTorres'!#REF!</definedName>
    <definedName name="torree">'[2]PlanilhaTorres'!#REF!</definedName>
    <definedName name="VR">#REF!</definedName>
    <definedName name="VT">#REF!</definedName>
  </definedNames>
  <calcPr fullCalcOnLoad="1" fullPrecision="0"/>
</workbook>
</file>

<file path=xl/sharedStrings.xml><?xml version="1.0" encoding="utf-8"?>
<sst xmlns="http://schemas.openxmlformats.org/spreadsheetml/2006/main" count="280" uniqueCount="215">
  <si>
    <t>Alça pré-formada de distribuição p/ cabo CA/CAA – 2 AWG</t>
  </si>
  <si>
    <t>m</t>
  </si>
  <si>
    <t>Conector tipo cunha</t>
  </si>
  <si>
    <t>Conector  perfurante isolado CDP-70</t>
  </si>
  <si>
    <t>01</t>
  </si>
  <si>
    <t>01.01</t>
  </si>
  <si>
    <t>PREFEITURA MUNICIPAL DE SÃO DOMINGOS DO NORTE</t>
  </si>
  <si>
    <t>Data-Base:</t>
  </si>
  <si>
    <t>Endereço:</t>
  </si>
  <si>
    <t>Enc. Sociais:</t>
  </si>
  <si>
    <t>BDI:</t>
  </si>
  <si>
    <t>CÓDIGO</t>
  </si>
  <si>
    <t>REF. DE PREÇOS</t>
  </si>
  <si>
    <t>ESPECIFICAÇÃO</t>
  </si>
  <si>
    <t>UND.</t>
  </si>
  <si>
    <t>QUANT.</t>
  </si>
  <si>
    <t>PREÇOS</t>
  </si>
  <si>
    <t>UNITÁRIO</t>
  </si>
  <si>
    <t>TOTAL</t>
  </si>
  <si>
    <t>und</t>
  </si>
  <si>
    <t>02</t>
  </si>
  <si>
    <t>02.01</t>
  </si>
  <si>
    <t>03</t>
  </si>
  <si>
    <t>03.01</t>
  </si>
  <si>
    <t>04</t>
  </si>
  <si>
    <t>04.01</t>
  </si>
  <si>
    <t>04.02</t>
  </si>
  <si>
    <t>04.03</t>
  </si>
  <si>
    <t>04.04</t>
  </si>
  <si>
    <t>04.05</t>
  </si>
  <si>
    <t>TOTAL DO ITEM 01</t>
  </si>
  <si>
    <t>Percentual  (%)</t>
  </si>
  <si>
    <t>TOTAL DO ITEM 02</t>
  </si>
  <si>
    <t>TOTAL DO ITEM 03</t>
  </si>
  <si>
    <t>TOTAL DO ITEM 04</t>
  </si>
  <si>
    <t>TOTAL GERAL</t>
  </si>
  <si>
    <t>04.06</t>
  </si>
  <si>
    <t>Serviços técnicos</t>
  </si>
  <si>
    <t>Mão de obra</t>
  </si>
  <si>
    <t>h</t>
  </si>
  <si>
    <t>Equipamentos</t>
  </si>
  <si>
    <t>Materiais</t>
  </si>
  <si>
    <t>Cabo quadruplex CA 3x1x16+16mm</t>
  </si>
  <si>
    <t>Ferragens</t>
  </si>
  <si>
    <t>Fornecimento de armacao secundaria vertical, de 4 estribos, completa, para uma rede de baixa tensao (BT), inclusive fornecimento das cintas de fixacao.</t>
  </si>
  <si>
    <t>Caminhão com escada giratória (10m) para reparos no sistema de iluminação pública.</t>
  </si>
  <si>
    <t>SÃO DOMINGOS DO NORTE - ES</t>
  </si>
  <si>
    <t>Planilha Orçamentária - GESTÃO COMPLETA DO
SISTEMA DE ILUMINAÇÃO PÚBLICA</t>
  </si>
  <si>
    <t>Cabos</t>
  </si>
  <si>
    <t>Cabo de cobre isolado – 2,5 mm²</t>
  </si>
  <si>
    <t>Cabo de cobre isolado – 6 mm²</t>
  </si>
  <si>
    <t>Conectores</t>
  </si>
  <si>
    <t>Suportes</t>
  </si>
  <si>
    <r>
      <t xml:space="preserve">Fornecimento de braço em aço galvanizado p/ ilum. púb. ornamental leve </t>
    </r>
    <r>
      <rPr>
        <sz val="11"/>
        <color indexed="8"/>
        <rFont val="Calibri"/>
        <family val="2"/>
      </rPr>
      <t>ф48mmx2,2m</t>
    </r>
  </si>
  <si>
    <r>
      <t xml:space="preserve">Fornecimento de braço em aço galvanizado p/ ilum. púb. ornamental leve </t>
    </r>
    <r>
      <rPr>
        <sz val="11"/>
        <color indexed="8"/>
        <rFont val="Calibri"/>
        <family val="2"/>
      </rPr>
      <t>ф48mmx3,0m</t>
    </r>
  </si>
  <si>
    <r>
      <t xml:space="preserve">Fornecimento de braço em aço galvanizado p/ ilum. púb. ornamental leve </t>
    </r>
    <r>
      <rPr>
        <sz val="11"/>
        <color indexed="8"/>
        <rFont val="Calibri"/>
        <family val="2"/>
      </rPr>
      <t>ф60mmx4,0m</t>
    </r>
  </si>
  <si>
    <t>Luminárias</t>
  </si>
  <si>
    <t>Luminária fechada para lampada vapor metálico de 70 a 150W IP65, difusor em vidro policurvo, com tomada para relé</t>
  </si>
  <si>
    <t>Luminária fechada para lampada vapor metálico de 250 a 400W, difusor em vidro policurvo, IP65 com tomada para relé</t>
  </si>
  <si>
    <t>Poste reto d=90cm flangeado H=4m galvanizado a fogo</t>
  </si>
  <si>
    <t>Luminária aberta, em alumínio estampado, bocal E40/E27</t>
  </si>
  <si>
    <t>Lampadas</t>
  </si>
  <si>
    <t>04.07</t>
  </si>
  <si>
    <t>Reatores</t>
  </si>
  <si>
    <t>Reator externo/interno para lâmpada VS/MVM 250W -220V</t>
  </si>
  <si>
    <t>Reator externo/interno para lâmpada VS/MVM 150W - 220V</t>
  </si>
  <si>
    <t>Reator externo/interno para lâmpada VS/MVM 100W - 220V</t>
  </si>
  <si>
    <t>Reator externo/interno para lâmpada VS/MVM 70W - 220V</t>
  </si>
  <si>
    <t>Reator externo/interno para lâmpada VS/MVM 400W - 220V</t>
  </si>
  <si>
    <t>Reator externo/interno para lâmpada Vapor Mercúrio 80W - 220V</t>
  </si>
  <si>
    <t>Reator externo/interno para lâmpada Vapor Mercúrio 125W - 220V</t>
  </si>
  <si>
    <t>Relé fotoelétrico 220V-1000W</t>
  </si>
  <si>
    <t>SCO-RJ - MAT002850</t>
  </si>
  <si>
    <t>SCO-RJ - IP MAT006500</t>
  </si>
  <si>
    <t>IOPES - 043007</t>
  </si>
  <si>
    <t>Fornecimento de braço em aço galvanizado p/ ilum. púb. reto leve ф48mmx0,2m</t>
  </si>
  <si>
    <t>Fornecimento de braço em aço galvanizado p/ ilum. púb. reto leve ф48mmx0,6m</t>
  </si>
  <si>
    <r>
      <t xml:space="preserve">Fornecimento de braço em aço galvanizado p/ ilum. púb. ornamental leve </t>
    </r>
    <r>
      <rPr>
        <sz val="11"/>
        <color indexed="8"/>
        <rFont val="Calibri"/>
        <family val="2"/>
      </rPr>
      <t>ф48mmx1,6m</t>
    </r>
  </si>
  <si>
    <t>Lampada vapor de sódio 70W, 220V, E27</t>
  </si>
  <si>
    <t>Lampada vapor de sódio 100W, 220V, E40</t>
  </si>
  <si>
    <t>Lampada vapor de sódio 150W, 220V, E40</t>
  </si>
  <si>
    <t>Lampada vapor de sódio 250W, 220V, E40</t>
  </si>
  <si>
    <t>Lampada vapor de sódio 400W, 220V, E40</t>
  </si>
  <si>
    <t>Lampada multivapor metálico 150W, 220V, E40</t>
  </si>
  <si>
    <t>Lampada multivapor metálico 250W, 220V, E40</t>
  </si>
  <si>
    <t>Lampada multivapor metálico 400W, 220V, E40</t>
  </si>
  <si>
    <t>Lampada vapor de mercúrio 80W, 220V, E27</t>
  </si>
  <si>
    <t>Lampada vapor de mercúrio 125W, 220V, E27</t>
  </si>
  <si>
    <t>Lampada mista 160W, 220V, E27</t>
  </si>
  <si>
    <t xml:space="preserve">SEINFRA-CE I6696 </t>
  </si>
  <si>
    <t>SEINFRA-CE I1482</t>
  </si>
  <si>
    <t>SCO-RJ - MAT116300</t>
  </si>
  <si>
    <t>SCO-RJ - MAT116200</t>
  </si>
  <si>
    <t>SCO-RJ - MAT116100</t>
  </si>
  <si>
    <t>SCO-RJ - MAT116750</t>
  </si>
  <si>
    <t>SCO-RJ - MAT116700</t>
  </si>
  <si>
    <t>Cadastramento georeferenciado e identificação das Unidades de Iluminação Pública</t>
  </si>
  <si>
    <t>COMPOSIÇÃO DO PREÇO UNITÁRIO</t>
  </si>
  <si>
    <t>DESCRIÇÃO</t>
  </si>
  <si>
    <t>UNIDADE</t>
  </si>
  <si>
    <t>DATA BASE</t>
  </si>
  <si>
    <t>UND</t>
  </si>
  <si>
    <t>UNID.</t>
  </si>
  <si>
    <t>COEF.</t>
  </si>
  <si>
    <t xml:space="preserve"> PREÇO UNITÁRIO </t>
  </si>
  <si>
    <t>TOTAL PARCIAL</t>
  </si>
  <si>
    <t>1- MÃO DE OBRA</t>
  </si>
  <si>
    <t>ELETRICISTA</t>
  </si>
  <si>
    <t>H</t>
  </si>
  <si>
    <t>MOTORISTA OPERADOR DE MUNCK</t>
  </si>
  <si>
    <t>TOTAL A</t>
  </si>
  <si>
    <t>2- MATERIAIS</t>
  </si>
  <si>
    <t>TOTAL B</t>
  </si>
  <si>
    <t>3- EQUIPAMENTOS</t>
  </si>
  <si>
    <t>CAMINHAO CARR MBENZ L1620/51 C/GUIND. 6T X M(E434)</t>
  </si>
  <si>
    <t>IOPES - 080170</t>
  </si>
  <si>
    <t>TOTAL C</t>
  </si>
  <si>
    <t>4- RESUMO - DISCRIMINAÇÃO</t>
  </si>
  <si>
    <t>TAXA</t>
  </si>
  <si>
    <t>VALORES</t>
  </si>
  <si>
    <t xml:space="preserve"> 5 - OBSERVAÇÃO </t>
  </si>
  <si>
    <t>MÃO-DE OBRA - (TOTAL A)</t>
  </si>
  <si>
    <t>MATERIAIS - (TOTAL B)</t>
  </si>
  <si>
    <t>EQUIPAMENTOS - (TOTAL C)</t>
  </si>
  <si>
    <t>ENC. SOCIAIS - (S/ TOTAL A) %</t>
  </si>
  <si>
    <t>SUB TOTAL</t>
  </si>
  <si>
    <t>EVENTUAIS (SUB TOTAL) %</t>
  </si>
  <si>
    <t xml:space="preserve">          -   </t>
  </si>
  <si>
    <t xml:space="preserve"> PREÇO UNITÁRIO ADOTADO </t>
  </si>
  <si>
    <t>BDI</t>
  </si>
  <si>
    <t>PREÇO UNITÁRIO CALCULADO</t>
  </si>
  <si>
    <t xml:space="preserve">             PREFEITURA MUNICIPAL DE SÃO DOMINGOS DO NORTE</t>
  </si>
  <si>
    <t>GESTÃO COMPLETA DO
SISTEMA DE ILUMINAÇÃO PÚBLICA</t>
  </si>
  <si>
    <t>SDN - 001</t>
  </si>
  <si>
    <t>M²</t>
  </si>
  <si>
    <t>DER-40937</t>
  </si>
  <si>
    <t>IOPES - 010115</t>
  </si>
  <si>
    <t>IOPES - 010101</t>
  </si>
  <si>
    <t>IOPES - 046027</t>
  </si>
  <si>
    <t>Base para relé fotoelétrico 220V-1000W</t>
  </si>
  <si>
    <t>SCO-RJ - MAT012050</t>
  </si>
  <si>
    <t>IOPES - 048342</t>
  </si>
  <si>
    <t>Isolador roldana 80x80mm</t>
  </si>
  <si>
    <t>IOPES - 040761</t>
  </si>
  <si>
    <t>IOPES - 046506</t>
  </si>
  <si>
    <t>04.01.01</t>
  </si>
  <si>
    <t>04.01.02</t>
  </si>
  <si>
    <t>04.01.03</t>
  </si>
  <si>
    <t>04.02.01</t>
  </si>
  <si>
    <t>04.02.02</t>
  </si>
  <si>
    <t>0402.03</t>
  </si>
  <si>
    <t>04.03.01</t>
  </si>
  <si>
    <t>04.03.02</t>
  </si>
  <si>
    <t>04.04.01</t>
  </si>
  <si>
    <t>04.04.02</t>
  </si>
  <si>
    <t>04.04.03</t>
  </si>
  <si>
    <t>04.04.04</t>
  </si>
  <si>
    <t>04.04.05</t>
  </si>
  <si>
    <t>04.04.06</t>
  </si>
  <si>
    <t>04.04.07</t>
  </si>
  <si>
    <t>04.05.01</t>
  </si>
  <si>
    <t>04.05.02</t>
  </si>
  <si>
    <t>04.05.03</t>
  </si>
  <si>
    <t>04.06.01</t>
  </si>
  <si>
    <t>04.06.02</t>
  </si>
  <si>
    <t>04.06.03</t>
  </si>
  <si>
    <t>04.06.04</t>
  </si>
  <si>
    <t>04.06.05</t>
  </si>
  <si>
    <t>04.06.06</t>
  </si>
  <si>
    <t>04.06.07</t>
  </si>
  <si>
    <t>04.06.08</t>
  </si>
  <si>
    <t>04.06.09</t>
  </si>
  <si>
    <t>04.06.10</t>
  </si>
  <si>
    <t>04.06.11</t>
  </si>
  <si>
    <t>04.07.01</t>
  </si>
  <si>
    <t>04.07.02</t>
  </si>
  <si>
    <t>04.07.03</t>
  </si>
  <si>
    <t>04.07.04</t>
  </si>
  <si>
    <t>04.07.05</t>
  </si>
  <si>
    <t>04.07.06</t>
  </si>
  <si>
    <t>04.07.07</t>
  </si>
  <si>
    <t>04.08</t>
  </si>
  <si>
    <t>04.08.01</t>
  </si>
  <si>
    <t>04.08.02</t>
  </si>
  <si>
    <t>Ajudante</t>
  </si>
  <si>
    <t>Eletricista</t>
  </si>
  <si>
    <t>SINALIZAÇÃO COM CHAPA EM ALUMÍNIO REVESTIDA EM PELÍCULA</t>
  </si>
  <si>
    <t>SCO-RJ MAT020560</t>
  </si>
  <si>
    <t>SCO-RJ MAT039605</t>
  </si>
  <si>
    <t>SCO-RJ  MAT039100</t>
  </si>
  <si>
    <t>SCO-RJ MAT016675</t>
  </si>
  <si>
    <t>SCO-RJ  MAT016680</t>
  </si>
  <si>
    <t>SCO-RJ MAT016200</t>
  </si>
  <si>
    <t>SCO-RJ MAT016250</t>
  </si>
  <si>
    <t>SCO-RJ MAT016300</t>
  </si>
  <si>
    <t>SCO-RJ -MAT016350</t>
  </si>
  <si>
    <t>SCO-RJ MAT082501</t>
  </si>
  <si>
    <t>SCO-RJ MAT081950</t>
  </si>
  <si>
    <t>SCO-RJ MAT077900</t>
  </si>
  <si>
    <t>SCO-RJ MAT077950</t>
  </si>
  <si>
    <t>SCO-RJ MAT078050</t>
  </si>
  <si>
    <t>SCO-RJ MAT078300</t>
  </si>
  <si>
    <t>SCO-RJ MAT078350</t>
  </si>
  <si>
    <t>SCO-RJ MAT078100</t>
  </si>
  <si>
    <t>SCO-RJ MAT077750</t>
  </si>
  <si>
    <t>SCO-RJ MAT077800</t>
  </si>
  <si>
    <t>SCO-RJ MAT116000</t>
  </si>
  <si>
    <t>NÃO LOC.</t>
  </si>
  <si>
    <t>IOPES - 043005</t>
  </si>
  <si>
    <t>TOTAL C/ BDI</t>
  </si>
  <si>
    <t>VALOR S/ BDI</t>
  </si>
  <si>
    <t>BDI ( R$ )</t>
  </si>
  <si>
    <t>BDI ( % )</t>
  </si>
  <si>
    <t>ITENS IOPES JÁ VEM INCLUSO BDI</t>
  </si>
  <si>
    <t>ABRIL / 2018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</si>
</sst>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0"/>
    <numFmt numFmtId="171" formatCode="0.000"/>
    <numFmt numFmtId="172" formatCode="0.0"/>
    <numFmt numFmtId="173" formatCode="_(* #,##0.00_);_(* \(#,##0.00\);_(* &quot;-&quot;??_);_(@_)"/>
    <numFmt numFmtId="174" formatCode="_(&quot;R$ &quot;* #,##0.00_);_(&quot;R$ &quot;* \(#,##0.00\);_(&quot;R$ &quot;* &quot;-&quot;??_);_(@_)"/>
    <numFmt numFmtId="175" formatCode="_(* #,##0.00_);_(* \(#,##0.00\);_(* \-??_);_(@_)"/>
    <numFmt numFmtId="176" formatCode="[$-F400]h:mm:ss\ AM/PM"/>
    <numFmt numFmtId="177" formatCode="0.000000"/>
    <numFmt numFmtId="178" formatCode="&quot;Sim&quot;;&quot;Sim&quot;;&quot;Não&quot;"/>
    <numFmt numFmtId="179" formatCode="&quot;Verdadeiro&quot;;&quot;Verdadeiro&quot;;&quot;Falso&quot;"/>
    <numFmt numFmtId="180" formatCode="&quot;Ativado&quot;;&quot;Ativado&quot;;&quot;Desativado&quot;"/>
    <numFmt numFmtId="181" formatCode="[$€-2]\ #,##0.00_);[Red]\([$€-2]\ #,##0.00\)"/>
    <numFmt numFmtId="182" formatCode="_-&quot;R$&quot;\ * #,##0.0000_-;\-&quot;R$&quot;\ * #,##0.0000_-;_-&quot;R$&quot;\ * &quot;-&quot;??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5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3" fontId="2" fillId="0" borderId="0" applyFont="0" applyFill="0" applyBorder="0" applyAlignment="0" applyProtection="0"/>
  </cellStyleXfs>
  <cellXfs count="28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4" fontId="0" fillId="0" borderId="0" xfId="47" applyFont="1" applyAlignment="1">
      <alignment/>
    </xf>
    <xf numFmtId="2" fontId="3" fillId="33" borderId="0" xfId="56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3" fillId="33" borderId="0" xfId="0" applyFont="1" applyFill="1" applyAlignment="1">
      <alignment vertical="center"/>
    </xf>
    <xf numFmtId="175" fontId="4" fillId="33" borderId="0" xfId="56" applyNumberFormat="1" applyFont="1" applyFill="1" applyBorder="1" applyAlignment="1">
      <alignment horizontal="right" vertical="center" wrapText="1"/>
    </xf>
    <xf numFmtId="49" fontId="7" fillId="33" borderId="0" xfId="0" applyNumberFormat="1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/>
    </xf>
    <xf numFmtId="175" fontId="4" fillId="33" borderId="0" xfId="56" applyNumberFormat="1" applyFont="1" applyFill="1" applyBorder="1" applyAlignment="1" applyProtection="1">
      <alignment horizontal="right" vertical="center"/>
      <protection/>
    </xf>
    <xf numFmtId="9" fontId="7" fillId="33" borderId="0" xfId="53" applyFont="1" applyFill="1" applyBorder="1" applyAlignment="1" applyProtection="1">
      <alignment horizontal="left" vertical="center" wrapText="1"/>
      <protection/>
    </xf>
    <xf numFmtId="44" fontId="7" fillId="33" borderId="14" xfId="47" applyFont="1" applyFill="1" applyBorder="1" applyAlignment="1">
      <alignment horizontal="center" vertical="center" wrapText="1"/>
    </xf>
    <xf numFmtId="44" fontId="7" fillId="33" borderId="15" xfId="47" applyFont="1" applyFill="1" applyBorder="1" applyAlignment="1" applyProtection="1">
      <alignment horizontal="center" vertical="center" wrapText="1"/>
      <protection/>
    </xf>
    <xf numFmtId="0" fontId="51" fillId="0" borderId="16" xfId="0" applyFont="1" applyBorder="1" applyAlignment="1">
      <alignment horizontal="center" vertical="center"/>
    </xf>
    <xf numFmtId="2" fontId="51" fillId="0" borderId="16" xfId="0" applyNumberFormat="1" applyFont="1" applyBorder="1" applyAlignment="1">
      <alignment horizontal="center" vertical="center"/>
    </xf>
    <xf numFmtId="44" fontId="0" fillId="0" borderId="12" xfId="47" applyFont="1" applyBorder="1" applyAlignment="1">
      <alignment vertical="center"/>
    </xf>
    <xf numFmtId="44" fontId="0" fillId="0" borderId="17" xfId="47" applyFont="1" applyBorder="1" applyAlignment="1">
      <alignment vertical="center"/>
    </xf>
    <xf numFmtId="44" fontId="0" fillId="0" borderId="10" xfId="47" applyFont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left" vertical="center"/>
    </xf>
    <xf numFmtId="44" fontId="0" fillId="0" borderId="16" xfId="47" applyFont="1" applyBorder="1" applyAlignment="1">
      <alignment vertical="center"/>
    </xf>
    <xf numFmtId="44" fontId="0" fillId="0" borderId="21" xfId="47" applyFont="1" applyBorder="1" applyAlignment="1">
      <alignment vertical="center"/>
    </xf>
    <xf numFmtId="44" fontId="0" fillId="0" borderId="22" xfId="47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 quotePrefix="1">
      <alignment horizontal="center" vertical="center" wrapText="1"/>
    </xf>
    <xf numFmtId="0" fontId="0" fillId="0" borderId="23" xfId="0" applyBorder="1" applyAlignment="1" quotePrefix="1">
      <alignment horizontal="center" vertical="center" wrapText="1"/>
    </xf>
    <xf numFmtId="0" fontId="0" fillId="0" borderId="24" xfId="0" applyBorder="1" applyAlignment="1" quotePrefix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/>
    </xf>
    <xf numFmtId="44" fontId="0" fillId="0" borderId="19" xfId="47" applyFont="1" applyBorder="1" applyAlignment="1">
      <alignment vertical="center"/>
    </xf>
    <xf numFmtId="44" fontId="0" fillId="0" borderId="25" xfId="47" applyFont="1" applyBorder="1" applyAlignment="1">
      <alignment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172" fontId="4" fillId="33" borderId="16" xfId="0" applyNumberFormat="1" applyFont="1" applyFill="1" applyBorder="1" applyAlignment="1">
      <alignment horizontal="right" vertical="center"/>
    </xf>
    <xf numFmtId="174" fontId="4" fillId="33" borderId="16" xfId="49" applyFont="1" applyFill="1" applyBorder="1" applyAlignment="1">
      <alignment horizontal="right" vertical="center"/>
    </xf>
    <xf numFmtId="10" fontId="4" fillId="33" borderId="21" xfId="54" applyNumberFormat="1" applyFont="1" applyFill="1" applyBorder="1" applyAlignment="1">
      <alignment horizontal="right" vertical="center"/>
    </xf>
    <xf numFmtId="0" fontId="0" fillId="0" borderId="24" xfId="0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left" vertical="center" wrapText="1"/>
    </xf>
    <xf numFmtId="10" fontId="7" fillId="0" borderId="28" xfId="53" applyNumberFormat="1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right" vertical="center" wrapText="1"/>
    </xf>
    <xf numFmtId="10" fontId="7" fillId="0" borderId="22" xfId="53" applyNumberFormat="1" applyFont="1" applyFill="1" applyBorder="1" applyAlignment="1" applyProtection="1">
      <alignment horizontal="left" vertical="center" wrapText="1"/>
      <protection/>
    </xf>
    <xf numFmtId="0" fontId="51" fillId="0" borderId="20" xfId="0" applyFont="1" applyBorder="1" applyAlignment="1">
      <alignment horizontal="left" vertical="center"/>
    </xf>
    <xf numFmtId="0" fontId="51" fillId="0" borderId="29" xfId="0" applyFont="1" applyBorder="1" applyAlignment="1">
      <alignment horizontal="center" vertical="center"/>
    </xf>
    <xf numFmtId="0" fontId="51" fillId="0" borderId="30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0" xfId="51" applyAlignment="1">
      <alignment vertical="center"/>
      <protection/>
    </xf>
    <xf numFmtId="0" fontId="6" fillId="33" borderId="0" xfId="51" applyFont="1" applyFill="1" applyBorder="1" applyAlignment="1">
      <alignment vertical="center" wrapText="1"/>
      <protection/>
    </xf>
    <xf numFmtId="0" fontId="12" fillId="0" borderId="31" xfId="51" applyFont="1" applyBorder="1" applyAlignment="1">
      <alignment horizontal="center" vertical="center" wrapText="1"/>
      <protection/>
    </xf>
    <xf numFmtId="0" fontId="12" fillId="0" borderId="32" xfId="51" applyFont="1" applyFill="1" applyBorder="1" applyAlignment="1">
      <alignment vertical="center" wrapText="1"/>
      <protection/>
    </xf>
    <xf numFmtId="1" fontId="12" fillId="0" borderId="33" xfId="51" applyNumberFormat="1" applyFont="1" applyBorder="1" applyAlignment="1">
      <alignment horizontal="center" vertical="center" wrapText="1"/>
      <protection/>
    </xf>
    <xf numFmtId="0" fontId="13" fillId="0" borderId="32" xfId="51" applyFont="1" applyBorder="1" applyAlignment="1">
      <alignment horizontal="center" vertical="center" wrapText="1"/>
      <protection/>
    </xf>
    <xf numFmtId="0" fontId="13" fillId="0" borderId="33" xfId="51" applyFont="1" applyBorder="1" applyAlignment="1">
      <alignment horizontal="center" vertical="center" wrapText="1"/>
      <protection/>
    </xf>
    <xf numFmtId="0" fontId="13" fillId="0" borderId="34" xfId="51" applyFont="1" applyBorder="1" applyAlignment="1">
      <alignment horizontal="center" vertical="center" wrapText="1"/>
      <protection/>
    </xf>
    <xf numFmtId="0" fontId="12" fillId="0" borderId="18" xfId="51" applyFont="1" applyFill="1" applyBorder="1" applyAlignment="1">
      <alignment vertical="center" wrapText="1"/>
      <protection/>
    </xf>
    <xf numFmtId="0" fontId="12" fillId="0" borderId="19" xfId="51" applyFont="1" applyFill="1" applyBorder="1" applyAlignment="1">
      <alignment horizontal="center" vertical="center" wrapText="1"/>
      <protection/>
    </xf>
    <xf numFmtId="4" fontId="12" fillId="0" borderId="19" xfId="66" applyNumberFormat="1" applyFont="1" applyFill="1" applyBorder="1" applyAlignment="1" applyProtection="1">
      <alignment horizontal="center" vertical="center" wrapText="1"/>
      <protection/>
    </xf>
    <xf numFmtId="177" fontId="12" fillId="0" borderId="19" xfId="51" applyNumberFormat="1" applyFont="1" applyFill="1" applyBorder="1" applyAlignment="1">
      <alignment vertical="center" wrapText="1"/>
      <protection/>
    </xf>
    <xf numFmtId="4" fontId="12" fillId="0" borderId="25" xfId="66" applyNumberFormat="1" applyFont="1" applyFill="1" applyBorder="1" applyAlignment="1" applyProtection="1">
      <alignment horizontal="center" vertical="center" wrapText="1"/>
      <protection/>
    </xf>
    <xf numFmtId="0" fontId="12" fillId="0" borderId="14" xfId="51" applyFont="1" applyFill="1" applyBorder="1" applyAlignment="1">
      <alignment vertical="center" wrapText="1"/>
      <protection/>
    </xf>
    <xf numFmtId="0" fontId="12" fillId="0" borderId="35" xfId="51" applyFont="1" applyFill="1" applyBorder="1" applyAlignment="1">
      <alignment horizontal="center" vertical="center" wrapText="1"/>
      <protection/>
    </xf>
    <xf numFmtId="4" fontId="12" fillId="0" borderId="35" xfId="66" applyNumberFormat="1" applyFont="1" applyFill="1" applyBorder="1" applyAlignment="1" applyProtection="1">
      <alignment horizontal="center" vertical="center" wrapText="1"/>
      <protection/>
    </xf>
    <xf numFmtId="177" fontId="12" fillId="0" borderId="35" xfId="51" applyNumberFormat="1" applyFont="1" applyFill="1" applyBorder="1" applyAlignment="1">
      <alignment vertical="center" wrapText="1"/>
      <protection/>
    </xf>
    <xf numFmtId="4" fontId="12" fillId="0" borderId="15" xfId="66" applyNumberFormat="1" applyFont="1" applyFill="1" applyBorder="1" applyAlignment="1" applyProtection="1">
      <alignment horizontal="center" vertical="center" wrapText="1"/>
      <protection/>
    </xf>
    <xf numFmtId="0" fontId="13" fillId="0" borderId="32" xfId="51" applyFont="1" applyBorder="1" applyAlignment="1">
      <alignment horizontal="right" vertical="center" wrapText="1"/>
      <protection/>
    </xf>
    <xf numFmtId="0" fontId="13" fillId="0" borderId="33" xfId="51" applyFont="1" applyBorder="1" applyAlignment="1">
      <alignment horizontal="right" vertical="center" wrapText="1"/>
      <protection/>
    </xf>
    <xf numFmtId="0" fontId="13" fillId="0" borderId="33" xfId="51" applyFont="1" applyFill="1" applyBorder="1" applyAlignment="1">
      <alignment horizontal="center" vertical="center" wrapText="1"/>
      <protection/>
    </xf>
    <xf numFmtId="177" fontId="12" fillId="0" borderId="33" xfId="51" applyNumberFormat="1" applyFont="1" applyFill="1" applyBorder="1" applyAlignment="1">
      <alignment vertical="center" wrapText="1"/>
      <protection/>
    </xf>
    <xf numFmtId="4" fontId="12" fillId="0" borderId="33" xfId="66" applyNumberFormat="1" applyFont="1" applyFill="1" applyBorder="1" applyAlignment="1" applyProtection="1">
      <alignment horizontal="center" vertical="center" wrapText="1"/>
      <protection/>
    </xf>
    <xf numFmtId="4" fontId="13" fillId="0" borderId="34" xfId="51" applyNumberFormat="1" applyFont="1" applyFill="1" applyBorder="1" applyAlignment="1">
      <alignment horizontal="center" vertical="center" wrapText="1"/>
      <protection/>
    </xf>
    <xf numFmtId="0" fontId="12" fillId="0" borderId="32" xfId="51" applyFont="1" applyBorder="1" applyAlignment="1">
      <alignment horizontal="left" vertical="center" wrapText="1"/>
      <protection/>
    </xf>
    <xf numFmtId="0" fontId="13" fillId="0" borderId="33" xfId="51" applyFont="1" applyFill="1" applyBorder="1" applyAlignment="1">
      <alignment vertical="center" wrapText="1"/>
      <protection/>
    </xf>
    <xf numFmtId="0" fontId="13" fillId="0" borderId="32" xfId="51" applyFont="1" applyBorder="1" applyAlignment="1">
      <alignment vertical="center" wrapText="1"/>
      <protection/>
    </xf>
    <xf numFmtId="0" fontId="13" fillId="0" borderId="33" xfId="51" applyFont="1" applyBorder="1" applyAlignment="1">
      <alignment vertical="center" wrapText="1"/>
      <protection/>
    </xf>
    <xf numFmtId="0" fontId="12" fillId="0" borderId="18" xfId="51" applyFont="1" applyBorder="1" applyAlignment="1">
      <alignment vertical="center" wrapText="1"/>
      <protection/>
    </xf>
    <xf numFmtId="0" fontId="12" fillId="0" borderId="19" xfId="51" applyFont="1" applyBorder="1" applyAlignment="1">
      <alignment horizontal="center" vertical="center" wrapText="1"/>
      <protection/>
    </xf>
    <xf numFmtId="173" fontId="12" fillId="0" borderId="19" xfId="66" applyFont="1" applyFill="1" applyBorder="1" applyAlignment="1" applyProtection="1">
      <alignment vertical="center" wrapText="1"/>
      <protection/>
    </xf>
    <xf numFmtId="0" fontId="12" fillId="0" borderId="23" xfId="51" applyFont="1" applyBorder="1" applyAlignment="1">
      <alignment vertical="center" wrapText="1"/>
      <protection/>
    </xf>
    <xf numFmtId="0" fontId="12" fillId="0" borderId="11" xfId="51" applyFont="1" applyBorder="1" applyAlignment="1">
      <alignment horizontal="center" vertical="center" wrapText="1"/>
      <protection/>
    </xf>
    <xf numFmtId="173" fontId="12" fillId="0" borderId="11" xfId="66" applyFont="1" applyFill="1" applyBorder="1" applyAlignment="1" applyProtection="1">
      <alignment vertical="center" wrapText="1"/>
      <protection/>
    </xf>
    <xf numFmtId="175" fontId="12" fillId="0" borderId="11" xfId="51" applyNumberFormat="1" applyFont="1" applyBorder="1" applyAlignment="1">
      <alignment horizontal="center" vertical="center" wrapText="1"/>
      <protection/>
    </xf>
    <xf numFmtId="0" fontId="12" fillId="34" borderId="11" xfId="51" applyFont="1" applyFill="1" applyBorder="1" applyAlignment="1">
      <alignment horizontal="center" vertical="center" wrapText="1"/>
      <protection/>
    </xf>
    <xf numFmtId="173" fontId="12" fillId="34" borderId="11" xfId="66" applyFont="1" applyFill="1" applyBorder="1" applyAlignment="1" applyProtection="1">
      <alignment vertical="center" wrapText="1"/>
      <protection/>
    </xf>
    <xf numFmtId="173" fontId="12" fillId="0" borderId="36" xfId="66" applyFont="1" applyFill="1" applyBorder="1" applyAlignment="1" applyProtection="1">
      <alignment vertical="center" wrapText="1"/>
      <protection/>
    </xf>
    <xf numFmtId="173" fontId="12" fillId="34" borderId="36" xfId="66" applyFont="1" applyFill="1" applyBorder="1" applyAlignment="1" applyProtection="1">
      <alignment vertical="center" wrapText="1"/>
      <protection/>
    </xf>
    <xf numFmtId="0" fontId="51" fillId="0" borderId="37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 wrapText="1"/>
    </xf>
    <xf numFmtId="44" fontId="0" fillId="0" borderId="38" xfId="47" applyFont="1" applyBorder="1" applyAlignment="1">
      <alignment vertical="center"/>
    </xf>
    <xf numFmtId="0" fontId="0" fillId="0" borderId="32" xfId="0" applyBorder="1" applyAlignment="1">
      <alignment horizontal="center" vertical="center" wrapText="1"/>
    </xf>
    <xf numFmtId="1" fontId="0" fillId="0" borderId="33" xfId="0" applyNumberFormat="1" applyBorder="1" applyAlignment="1">
      <alignment horizontal="center" vertical="center" wrapText="1"/>
    </xf>
    <xf numFmtId="0" fontId="0" fillId="0" borderId="33" xfId="0" applyBorder="1" applyAlignment="1">
      <alignment horizontal="left" vertical="center" wrapText="1"/>
    </xf>
    <xf numFmtId="0" fontId="0" fillId="0" borderId="33" xfId="0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44" fontId="0" fillId="0" borderId="33" xfId="47" applyFont="1" applyBorder="1" applyAlignment="1">
      <alignment vertical="center"/>
    </xf>
    <xf numFmtId="44" fontId="0" fillId="0" borderId="34" xfId="47" applyFont="1" applyBorder="1" applyAlignment="1">
      <alignment vertical="center"/>
    </xf>
    <xf numFmtId="0" fontId="52" fillId="0" borderId="39" xfId="0" applyFont="1" applyBorder="1" applyAlignment="1">
      <alignment wrapText="1"/>
    </xf>
    <xf numFmtId="0" fontId="12" fillId="0" borderId="40" xfId="51" applyFont="1" applyFill="1" applyBorder="1" applyAlignment="1">
      <alignment horizontal="center" vertical="center" wrapText="1"/>
      <protection/>
    </xf>
    <xf numFmtId="4" fontId="12" fillId="0" borderId="40" xfId="66" applyNumberFormat="1" applyFont="1" applyFill="1" applyBorder="1" applyAlignment="1" applyProtection="1">
      <alignment horizontal="center" vertical="center" wrapText="1"/>
      <protection/>
    </xf>
    <xf numFmtId="177" fontId="12" fillId="0" borderId="40" xfId="51" applyNumberFormat="1" applyFont="1" applyFill="1" applyBorder="1" applyAlignment="1">
      <alignment vertical="center" wrapText="1"/>
      <protection/>
    </xf>
    <xf numFmtId="4" fontId="12" fillId="0" borderId="41" xfId="66" applyNumberFormat="1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 quotePrefix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4" fontId="0" fillId="0" borderId="33" xfId="47" applyFont="1" applyBorder="1" applyAlignment="1">
      <alignment vertical="center"/>
    </xf>
    <xf numFmtId="0" fontId="12" fillId="0" borderId="24" xfId="51" applyFont="1" applyBorder="1" applyAlignment="1">
      <alignment vertical="center" wrapText="1"/>
      <protection/>
    </xf>
    <xf numFmtId="10" fontId="12" fillId="0" borderId="10" xfId="54" applyNumberFormat="1" applyFont="1" applyBorder="1" applyAlignment="1">
      <alignment horizontal="center" vertical="center" wrapText="1"/>
    </xf>
    <xf numFmtId="173" fontId="12" fillId="0" borderId="42" xfId="66" applyFont="1" applyFill="1" applyBorder="1" applyAlignment="1" applyProtection="1">
      <alignment vertical="center" wrapText="1"/>
      <protection/>
    </xf>
    <xf numFmtId="0" fontId="13" fillId="34" borderId="33" xfId="51" applyFont="1" applyFill="1" applyBorder="1" applyAlignment="1">
      <alignment horizontal="center" vertical="center" wrapText="1"/>
      <protection/>
    </xf>
    <xf numFmtId="173" fontId="13" fillId="34" borderId="43" xfId="66" applyFont="1" applyFill="1" applyBorder="1" applyAlignment="1" applyProtection="1">
      <alignment vertical="center" wrapText="1"/>
      <protection/>
    </xf>
    <xf numFmtId="0" fontId="51" fillId="0" borderId="21" xfId="0" applyFont="1" applyBorder="1" applyAlignment="1">
      <alignment horizontal="center" vertical="center"/>
    </xf>
    <xf numFmtId="44" fontId="0" fillId="0" borderId="19" xfId="47" applyFont="1" applyBorder="1" applyAlignment="1">
      <alignment vertical="center"/>
    </xf>
    <xf numFmtId="44" fontId="0" fillId="0" borderId="0" xfId="47" applyFont="1" applyAlignment="1">
      <alignment/>
    </xf>
    <xf numFmtId="10" fontId="0" fillId="0" borderId="0" xfId="53" applyNumberFormat="1" applyFont="1" applyAlignment="1">
      <alignment/>
    </xf>
    <xf numFmtId="182" fontId="0" fillId="0" borderId="0" xfId="47" applyNumberFormat="1" applyFont="1" applyAlignment="1">
      <alignment/>
    </xf>
    <xf numFmtId="10" fontId="0" fillId="35" borderId="0" xfId="53" applyNumberFormat="1" applyFont="1" applyFill="1" applyAlignment="1">
      <alignment/>
    </xf>
    <xf numFmtId="182" fontId="0" fillId="35" borderId="0" xfId="0" applyNumberFormat="1" applyFill="1" applyAlignment="1">
      <alignment/>
    </xf>
    <xf numFmtId="0" fontId="0" fillId="36" borderId="23" xfId="0" applyFill="1" applyBorder="1" applyAlignment="1" quotePrefix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left" vertical="center" wrapText="1"/>
    </xf>
    <xf numFmtId="0" fontId="0" fillId="36" borderId="11" xfId="0" applyFill="1" applyBorder="1" applyAlignment="1">
      <alignment horizontal="center" vertical="center"/>
    </xf>
    <xf numFmtId="2" fontId="0" fillId="36" borderId="11" xfId="0" applyNumberFormat="1" applyFill="1" applyBorder="1" applyAlignment="1">
      <alignment horizontal="center" vertical="center"/>
    </xf>
    <xf numFmtId="44" fontId="0" fillId="36" borderId="19" xfId="47" applyFont="1" applyFill="1" applyBorder="1" applyAlignment="1">
      <alignment vertical="center"/>
    </xf>
    <xf numFmtId="0" fontId="0" fillId="36" borderId="0" xfId="0" applyFill="1" applyAlignment="1">
      <alignment/>
    </xf>
    <xf numFmtId="0" fontId="0" fillId="35" borderId="0" xfId="0" applyFill="1" applyAlignment="1">
      <alignment horizontal="center" vertical="center"/>
    </xf>
    <xf numFmtId="0" fontId="0" fillId="37" borderId="0" xfId="0" applyFill="1" applyAlignment="1">
      <alignment vertical="center"/>
    </xf>
    <xf numFmtId="44" fontId="0" fillId="37" borderId="0" xfId="47" applyFont="1" applyFill="1" applyAlignment="1">
      <alignment/>
    </xf>
    <xf numFmtId="0" fontId="0" fillId="37" borderId="0" xfId="0" applyFill="1" applyAlignment="1">
      <alignment horizontal="center" vertical="center"/>
    </xf>
    <xf numFmtId="182" fontId="0" fillId="37" borderId="0" xfId="47" applyNumberFormat="1" applyFont="1" applyFill="1" applyAlignment="1">
      <alignment/>
    </xf>
    <xf numFmtId="44" fontId="0" fillId="0" borderId="44" xfId="47" applyFont="1" applyBorder="1" applyAlignment="1">
      <alignment vertical="center"/>
    </xf>
    <xf numFmtId="44" fontId="0" fillId="37" borderId="37" xfId="47" applyFont="1" applyFill="1" applyBorder="1" applyAlignment="1">
      <alignment/>
    </xf>
    <xf numFmtId="10" fontId="0" fillId="35" borderId="29" xfId="53" applyNumberFormat="1" applyFont="1" applyFill="1" applyBorder="1" applyAlignment="1">
      <alignment/>
    </xf>
    <xf numFmtId="182" fontId="0" fillId="37" borderId="29" xfId="47" applyNumberFormat="1" applyFont="1" applyFill="1" applyBorder="1" applyAlignment="1">
      <alignment/>
    </xf>
    <xf numFmtId="182" fontId="0" fillId="35" borderId="29" xfId="0" applyNumberFormat="1" applyFill="1" applyBorder="1" applyAlignment="1">
      <alignment/>
    </xf>
    <xf numFmtId="0" fontId="3" fillId="33" borderId="29" xfId="0" applyFont="1" applyFill="1" applyBorder="1" applyAlignment="1">
      <alignment vertical="center"/>
    </xf>
    <xf numFmtId="0" fontId="0" fillId="0" borderId="45" xfId="0" applyBorder="1" applyAlignment="1">
      <alignment/>
    </xf>
    <xf numFmtId="44" fontId="0" fillId="37" borderId="45" xfId="47" applyFont="1" applyFill="1" applyBorder="1" applyAlignment="1">
      <alignment/>
    </xf>
    <xf numFmtId="0" fontId="51" fillId="0" borderId="30" xfId="0" applyFont="1" applyBorder="1" applyAlignment="1" quotePrefix="1">
      <alignment horizontal="center" vertical="center"/>
    </xf>
    <xf numFmtId="0" fontId="51" fillId="0" borderId="26" xfId="0" applyFont="1" applyBorder="1" applyAlignment="1" quotePrefix="1">
      <alignment horizontal="center" vertical="center"/>
    </xf>
    <xf numFmtId="0" fontId="4" fillId="33" borderId="46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51" fillId="0" borderId="37" xfId="0" applyFont="1" applyBorder="1" applyAlignment="1" quotePrefix="1">
      <alignment horizontal="center" vertical="center"/>
    </xf>
    <xf numFmtId="0" fontId="51" fillId="0" borderId="49" xfId="0" applyFont="1" applyBorder="1" applyAlignment="1" quotePrefix="1">
      <alignment horizontal="center" vertical="center"/>
    </xf>
    <xf numFmtId="0" fontId="51" fillId="0" borderId="20" xfId="0" applyFont="1" applyBorder="1" applyAlignment="1" quotePrefix="1">
      <alignment horizontal="center" vertical="center"/>
    </xf>
    <xf numFmtId="0" fontId="51" fillId="0" borderId="21" xfId="0" applyFont="1" applyBorder="1" applyAlignment="1" quotePrefix="1">
      <alignment horizontal="center" vertical="center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left" vertical="center" wrapText="1"/>
    </xf>
    <xf numFmtId="175" fontId="4" fillId="0" borderId="48" xfId="56" applyNumberFormat="1" applyFont="1" applyFill="1" applyBorder="1" applyAlignment="1">
      <alignment horizontal="right" vertical="center" wrapText="1"/>
    </xf>
    <xf numFmtId="175" fontId="4" fillId="0" borderId="10" xfId="56" applyNumberFormat="1" applyFont="1" applyFill="1" applyBorder="1" applyAlignment="1">
      <alignment horizontal="right" vertical="center" wrapText="1"/>
    </xf>
    <xf numFmtId="44" fontId="7" fillId="33" borderId="51" xfId="47" applyFont="1" applyFill="1" applyBorder="1" applyAlignment="1">
      <alignment horizontal="center" vertical="center"/>
    </xf>
    <xf numFmtId="44" fontId="7" fillId="33" borderId="52" xfId="47" applyFont="1" applyFill="1" applyBorder="1" applyAlignment="1">
      <alignment horizontal="center" vertical="center"/>
    </xf>
    <xf numFmtId="10" fontId="4" fillId="33" borderId="42" xfId="54" applyNumberFormat="1" applyFont="1" applyFill="1" applyBorder="1" applyAlignment="1">
      <alignment horizontal="right" vertical="center"/>
    </xf>
    <xf numFmtId="10" fontId="4" fillId="33" borderId="53" xfId="54" applyNumberFormat="1" applyFont="1" applyFill="1" applyBorder="1" applyAlignment="1">
      <alignment horizontal="right" vertical="center"/>
    </xf>
    <xf numFmtId="0" fontId="7" fillId="33" borderId="54" xfId="0" applyFont="1" applyFill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172" fontId="8" fillId="33" borderId="51" xfId="0" applyNumberFormat="1" applyFont="1" applyFill="1" applyBorder="1" applyAlignment="1">
      <alignment horizontal="center" vertical="center" wrapText="1"/>
    </xf>
    <xf numFmtId="172" fontId="8" fillId="33" borderId="57" xfId="0" applyNumberFormat="1" applyFont="1" applyFill="1" applyBorder="1" applyAlignment="1">
      <alignment horizontal="center" vertical="center" wrapText="1"/>
    </xf>
    <xf numFmtId="44" fontId="7" fillId="33" borderId="18" xfId="47" applyFont="1" applyFill="1" applyBorder="1" applyAlignment="1">
      <alignment horizontal="center" vertical="center" wrapText="1"/>
    </xf>
    <xf numFmtId="44" fontId="7" fillId="33" borderId="25" xfId="47" applyFont="1" applyFill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45" xfId="0" applyFont="1" applyBorder="1" applyAlignment="1" quotePrefix="1">
      <alignment horizontal="center" vertical="center"/>
    </xf>
    <xf numFmtId="0" fontId="51" fillId="0" borderId="50" xfId="0" applyFont="1" applyBorder="1" applyAlignment="1" quotePrefix="1">
      <alignment horizontal="center" vertical="center"/>
    </xf>
    <xf numFmtId="0" fontId="51" fillId="0" borderId="45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50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0" xfId="0" applyBorder="1" applyAlignment="1">
      <alignment horizontal="center"/>
    </xf>
    <xf numFmtId="0" fontId="51" fillId="0" borderId="30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175" fontId="4" fillId="0" borderId="58" xfId="56" applyNumberFormat="1" applyFont="1" applyFill="1" applyBorder="1" applyAlignment="1">
      <alignment horizontal="right" vertical="center" wrapText="1"/>
    </xf>
    <xf numFmtId="175" fontId="4" fillId="0" borderId="12" xfId="56" applyNumberFormat="1" applyFont="1" applyFill="1" applyBorder="1" applyAlignment="1">
      <alignment horizontal="right" vertical="center" wrapText="1"/>
    </xf>
    <xf numFmtId="175" fontId="4" fillId="0" borderId="59" xfId="56" applyNumberFormat="1" applyFont="1" applyFill="1" applyBorder="1" applyAlignment="1">
      <alignment horizontal="right" vertical="center" wrapText="1"/>
    </xf>
    <xf numFmtId="175" fontId="4" fillId="0" borderId="11" xfId="56" applyNumberFormat="1" applyFont="1" applyFill="1" applyBorder="1" applyAlignment="1">
      <alignment horizontal="right" vertical="center" wrapText="1"/>
    </xf>
    <xf numFmtId="0" fontId="8" fillId="33" borderId="18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175" fontId="8" fillId="33" borderId="19" xfId="56" applyNumberFormat="1" applyFont="1" applyFill="1" applyBorder="1" applyAlignment="1" applyProtection="1">
      <alignment horizontal="center" vertical="center" wrapText="1"/>
      <protection/>
    </xf>
    <xf numFmtId="175" fontId="8" fillId="33" borderId="35" xfId="56" applyNumberFormat="1" applyFont="1" applyFill="1" applyBorder="1" applyAlignment="1" applyProtection="1">
      <alignment horizontal="center" vertical="center" wrapText="1"/>
      <protection/>
    </xf>
    <xf numFmtId="49" fontId="8" fillId="33" borderId="19" xfId="0" applyNumberFormat="1" applyFont="1" applyFill="1" applyBorder="1" applyAlignment="1">
      <alignment horizontal="center" vertical="center" wrapText="1"/>
    </xf>
    <xf numFmtId="49" fontId="8" fillId="33" borderId="35" xfId="0" applyNumberFormat="1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44" fontId="10" fillId="33" borderId="16" xfId="47" applyFont="1" applyFill="1" applyBorder="1" applyAlignment="1">
      <alignment horizontal="center" vertical="center"/>
    </xf>
    <xf numFmtId="44" fontId="10" fillId="33" borderId="21" xfId="47" applyFont="1" applyFill="1" applyBorder="1" applyAlignment="1">
      <alignment horizontal="center" vertical="center"/>
    </xf>
    <xf numFmtId="0" fontId="53" fillId="38" borderId="20" xfId="0" applyFont="1" applyFill="1" applyBorder="1" applyAlignment="1">
      <alignment horizontal="center" vertical="center"/>
    </xf>
    <xf numFmtId="0" fontId="53" fillId="38" borderId="16" xfId="0" applyFont="1" applyFill="1" applyBorder="1" applyAlignment="1">
      <alignment horizontal="center" vertical="center"/>
    </xf>
    <xf numFmtId="0" fontId="53" fillId="38" borderId="21" xfId="0" applyFont="1" applyFill="1" applyBorder="1" applyAlignment="1">
      <alignment horizontal="center" vertical="center"/>
    </xf>
    <xf numFmtId="0" fontId="53" fillId="38" borderId="37" xfId="0" applyFont="1" applyFill="1" applyBorder="1" applyAlignment="1">
      <alignment horizontal="center" vertical="center"/>
    </xf>
    <xf numFmtId="0" fontId="53" fillId="38" borderId="29" xfId="0" applyFont="1" applyFill="1" applyBorder="1" applyAlignment="1">
      <alignment horizontal="center" vertical="center"/>
    </xf>
    <xf numFmtId="0" fontId="53" fillId="38" borderId="49" xfId="0" applyFont="1" applyFill="1" applyBorder="1" applyAlignment="1">
      <alignment horizontal="center" vertical="center"/>
    </xf>
    <xf numFmtId="0" fontId="53" fillId="38" borderId="30" xfId="0" applyFont="1" applyFill="1" applyBorder="1" applyAlignment="1">
      <alignment horizontal="center" vertical="center"/>
    </xf>
    <xf numFmtId="0" fontId="53" fillId="38" borderId="27" xfId="0" applyFont="1" applyFill="1" applyBorder="1" applyAlignment="1">
      <alignment horizontal="center" vertical="center"/>
    </xf>
    <xf numFmtId="0" fontId="53" fillId="38" borderId="26" xfId="0" applyFont="1" applyFill="1" applyBorder="1" applyAlignment="1">
      <alignment horizontal="center" vertical="center"/>
    </xf>
    <xf numFmtId="0" fontId="12" fillId="0" borderId="35" xfId="51" applyFont="1" applyBorder="1" applyAlignment="1">
      <alignment horizontal="center" vertical="center" wrapText="1"/>
      <protection/>
    </xf>
    <xf numFmtId="0" fontId="12" fillId="0" borderId="15" xfId="51" applyFont="1" applyBorder="1" applyAlignment="1">
      <alignment horizontal="center" vertical="center" wrapText="1"/>
      <protection/>
    </xf>
    <xf numFmtId="0" fontId="13" fillId="0" borderId="45" xfId="51" applyFont="1" applyBorder="1" applyAlignment="1">
      <alignment horizontal="center" vertical="center" wrapText="1"/>
      <protection/>
    </xf>
    <xf numFmtId="0" fontId="13" fillId="0" borderId="0" xfId="51" applyFont="1" applyBorder="1" applyAlignment="1">
      <alignment horizontal="center" vertical="center" wrapText="1"/>
      <protection/>
    </xf>
    <xf numFmtId="0" fontId="13" fillId="0" borderId="50" xfId="51" applyFont="1" applyBorder="1" applyAlignment="1">
      <alignment horizontal="center" vertical="center" wrapText="1"/>
      <protection/>
    </xf>
    <xf numFmtId="0" fontId="13" fillId="0" borderId="13" xfId="51" applyFont="1" applyBorder="1" applyAlignment="1">
      <alignment horizontal="center" vertical="center" wrapText="1"/>
      <protection/>
    </xf>
    <xf numFmtId="0" fontId="13" fillId="0" borderId="12" xfId="51" applyFont="1" applyBorder="1" applyAlignment="1">
      <alignment horizontal="center" vertical="center" wrapText="1"/>
      <protection/>
    </xf>
    <xf numFmtId="0" fontId="13" fillId="0" borderId="17" xfId="51" applyFont="1" applyBorder="1" applyAlignment="1">
      <alignment horizontal="center" vertical="center" wrapText="1"/>
      <protection/>
    </xf>
    <xf numFmtId="0" fontId="13" fillId="0" borderId="23" xfId="51" applyFont="1" applyBorder="1" applyAlignment="1">
      <alignment horizontal="center" vertical="center" wrapText="1"/>
      <protection/>
    </xf>
    <xf numFmtId="0" fontId="13" fillId="0" borderId="11" xfId="51" applyFont="1" applyBorder="1" applyAlignment="1">
      <alignment horizontal="center" vertical="center" wrapText="1"/>
      <protection/>
    </xf>
    <xf numFmtId="0" fontId="13" fillId="0" borderId="28" xfId="51" applyFont="1" applyBorder="1" applyAlignment="1">
      <alignment horizontal="center" vertical="center" wrapText="1"/>
      <protection/>
    </xf>
    <xf numFmtId="0" fontId="13" fillId="0" borderId="24" xfId="51" applyFont="1" applyBorder="1" applyAlignment="1">
      <alignment horizontal="center" vertical="center" wrapText="1"/>
      <protection/>
    </xf>
    <xf numFmtId="0" fontId="13" fillId="0" borderId="10" xfId="51" applyFont="1" applyBorder="1" applyAlignment="1">
      <alignment horizontal="center" vertical="center" wrapText="1"/>
      <protection/>
    </xf>
    <xf numFmtId="0" fontId="13" fillId="0" borderId="22" xfId="51" applyFont="1" applyBorder="1" applyAlignment="1">
      <alignment horizontal="center" vertical="center" wrapText="1"/>
      <protection/>
    </xf>
    <xf numFmtId="174" fontId="13" fillId="0" borderId="20" xfId="49" applyFont="1" applyBorder="1" applyAlignment="1">
      <alignment horizontal="center" vertical="center" wrapText="1"/>
    </xf>
    <xf numFmtId="174" fontId="13" fillId="0" borderId="16" xfId="49" applyFont="1" applyBorder="1" applyAlignment="1">
      <alignment horizontal="center" vertical="center" wrapText="1"/>
    </xf>
    <xf numFmtId="174" fontId="13" fillId="0" borderId="21" xfId="49" applyFont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13" fillId="0" borderId="33" xfId="51" applyFont="1" applyBorder="1" applyAlignment="1">
      <alignment horizontal="center" vertical="center" wrapText="1"/>
      <protection/>
    </xf>
    <xf numFmtId="0" fontId="13" fillId="0" borderId="34" xfId="51" applyFont="1" applyBorder="1" applyAlignment="1">
      <alignment horizontal="center" vertical="center" wrapText="1"/>
      <protection/>
    </xf>
    <xf numFmtId="0" fontId="12" fillId="0" borderId="19" xfId="51" applyFont="1" applyBorder="1" applyAlignment="1">
      <alignment horizontal="center" vertical="center" wrapText="1"/>
      <protection/>
    </xf>
    <xf numFmtId="0" fontId="12" fillId="0" borderId="25" xfId="51" applyFont="1" applyBorder="1" applyAlignment="1">
      <alignment horizontal="center" vertical="center" wrapText="1"/>
      <protection/>
    </xf>
    <xf numFmtId="0" fontId="12" fillId="0" borderId="11" xfId="51" applyFont="1" applyBorder="1" applyAlignment="1">
      <alignment horizontal="center" vertical="center" wrapText="1"/>
      <protection/>
    </xf>
    <xf numFmtId="0" fontId="12" fillId="0" borderId="28" xfId="51" applyFont="1" applyBorder="1" applyAlignment="1">
      <alignment horizontal="center" vertical="center" wrapText="1"/>
      <protection/>
    </xf>
    <xf numFmtId="0" fontId="13" fillId="0" borderId="20" xfId="51" applyFont="1" applyBorder="1" applyAlignment="1">
      <alignment horizontal="left" vertical="center" wrapText="1"/>
      <protection/>
    </xf>
    <xf numFmtId="0" fontId="13" fillId="0" borderId="16" xfId="51" applyFont="1" applyBorder="1" applyAlignment="1">
      <alignment horizontal="left" vertical="center" wrapText="1"/>
      <protection/>
    </xf>
    <xf numFmtId="0" fontId="13" fillId="0" borderId="21" xfId="51" applyFont="1" applyBorder="1" applyAlignment="1">
      <alignment horizontal="left" vertical="center" wrapText="1"/>
      <protection/>
    </xf>
    <xf numFmtId="0" fontId="13" fillId="0" borderId="30" xfId="51" applyFont="1" applyBorder="1" applyAlignment="1">
      <alignment horizontal="left" vertical="center" wrapText="1"/>
      <protection/>
    </xf>
    <xf numFmtId="0" fontId="13" fillId="0" borderId="27" xfId="51" applyFont="1" applyBorder="1" applyAlignment="1">
      <alignment horizontal="left" vertical="center" wrapText="1"/>
      <protection/>
    </xf>
    <xf numFmtId="0" fontId="13" fillId="0" borderId="26" xfId="51" applyFont="1" applyBorder="1" applyAlignment="1">
      <alignment horizontal="left" vertical="center" wrapText="1"/>
      <protection/>
    </xf>
    <xf numFmtId="0" fontId="12" fillId="0" borderId="45" xfId="51" applyFont="1" applyFill="1" applyBorder="1" applyAlignment="1">
      <alignment horizontal="center" vertical="center" wrapText="1"/>
      <protection/>
    </xf>
    <xf numFmtId="0" fontId="12" fillId="0" borderId="0" xfId="51" applyFont="1" applyFill="1" applyBorder="1" applyAlignment="1">
      <alignment horizontal="center" vertical="center" wrapText="1"/>
      <protection/>
    </xf>
    <xf numFmtId="0" fontId="12" fillId="0" borderId="50" xfId="51" applyFont="1" applyFill="1" applyBorder="1" applyAlignment="1">
      <alignment horizontal="center" vertical="center" wrapText="1"/>
      <protection/>
    </xf>
    <xf numFmtId="0" fontId="11" fillId="0" borderId="32" xfId="51" applyFont="1" applyBorder="1" applyAlignment="1">
      <alignment horizontal="center" vertical="center" wrapText="1"/>
      <protection/>
    </xf>
    <xf numFmtId="0" fontId="11" fillId="0" borderId="33" xfId="51" applyFont="1" applyBorder="1" applyAlignment="1">
      <alignment horizontal="center" vertical="center" wrapText="1"/>
      <protection/>
    </xf>
    <xf numFmtId="0" fontId="11" fillId="0" borderId="34" xfId="51" applyFont="1" applyBorder="1" applyAlignment="1">
      <alignment horizontal="center" vertical="center" wrapText="1"/>
      <protection/>
    </xf>
    <xf numFmtId="0" fontId="12" fillId="0" borderId="32" xfId="51" applyFont="1" applyBorder="1" applyAlignment="1">
      <alignment horizontal="center" vertical="center" wrapText="1"/>
      <protection/>
    </xf>
    <xf numFmtId="0" fontId="12" fillId="0" borderId="34" xfId="51" applyFont="1" applyBorder="1" applyAlignment="1">
      <alignment horizontal="center" vertical="center" wrapText="1"/>
      <protection/>
    </xf>
    <xf numFmtId="0" fontId="12" fillId="0" borderId="33" xfId="51" applyFont="1" applyBorder="1" applyAlignment="1">
      <alignment horizontal="center" vertical="center" wrapText="1"/>
      <protection/>
    </xf>
    <xf numFmtId="173" fontId="12" fillId="0" borderId="33" xfId="66" applyFont="1" applyFill="1" applyBorder="1" applyAlignment="1" applyProtection="1">
      <alignment horizontal="center" vertical="center" wrapText="1"/>
      <protection/>
    </xf>
    <xf numFmtId="173" fontId="12" fillId="0" borderId="34" xfId="66" applyFont="1" applyFill="1" applyBorder="1" applyAlignment="1" applyProtection="1">
      <alignment horizontal="center" vertical="center" wrapText="1"/>
      <protection/>
    </xf>
    <xf numFmtId="0" fontId="13" fillId="0" borderId="60" xfId="51" applyFont="1" applyBorder="1" applyAlignment="1">
      <alignment horizontal="center" vertical="center" wrapText="1"/>
      <protection/>
    </xf>
    <xf numFmtId="0" fontId="13" fillId="0" borderId="61" xfId="51" applyFont="1" applyBorder="1" applyAlignment="1">
      <alignment horizontal="center" vertical="center" wrapText="1"/>
      <protection/>
    </xf>
    <xf numFmtId="0" fontId="13" fillId="0" borderId="44" xfId="51" applyFont="1" applyBorder="1" applyAlignment="1">
      <alignment horizontal="center" vertical="center" wrapText="1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ta" xfId="52"/>
    <cellStyle name="Percent" xfId="53"/>
    <cellStyle name="Porcentagem 2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323850</xdr:colOff>
      <xdr:row>0</xdr:row>
      <xdr:rowOff>114300</xdr:rowOff>
    </xdr:from>
    <xdr:to>
      <xdr:col>3</xdr:col>
      <xdr:colOff>533400</xdr:colOff>
      <xdr:row>2</xdr:row>
      <xdr:rowOff>114300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14300"/>
          <a:ext cx="74295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</xdr:row>
      <xdr:rowOff>85725</xdr:rowOff>
    </xdr:from>
    <xdr:to>
      <xdr:col>1</xdr:col>
      <xdr:colOff>666750</xdr:colOff>
      <xdr:row>3</xdr:row>
      <xdr:rowOff>123825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57175"/>
          <a:ext cx="5143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d\PlanOr&#231;%20Leit&#227;o%20da%20Sil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dados\Morar\Residencial%20Serra%20Bela\Or&#231;amento\OrcSerraBela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ine\Configura&#231;&#245;es%20locais\Temp\Planilha%20Urb%20incomple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ração"/>
      <sheetName val="Resumo"/>
      <sheetName val="ORÇAMENTO"/>
      <sheetName val="CPU"/>
      <sheetName val="INSUMOS"/>
      <sheetName val="EstimEstrut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PlanilhaTorres"/>
      <sheetName val="CPU Torres"/>
      <sheetName val="Insumos Torres"/>
      <sheetName val="Planilha Urb"/>
      <sheetName val="CPU Urb"/>
      <sheetName val="Insumos Urb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 urb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N80"/>
  <sheetViews>
    <sheetView tabSelected="1" zoomScalePageLayoutView="0" workbookViewId="0" topLeftCell="A1">
      <pane xSplit="9" ySplit="8" topLeftCell="J9" activePane="bottomRight" state="frozen"/>
      <selection pane="topLeft" activeCell="A1" sqref="A1"/>
      <selection pane="topRight" activeCell="J1" sqref="J1"/>
      <selection pane="bottomLeft" activeCell="A9" sqref="A9"/>
      <selection pane="bottomRight" activeCell="I11" sqref="I11"/>
    </sheetView>
  </sheetViews>
  <sheetFormatPr defaultColWidth="9.140625" defaultRowHeight="15"/>
  <cols>
    <col min="1" max="1" width="3.140625" style="0" customWidth="1"/>
    <col min="2" max="2" width="3.00390625" style="0" customWidth="1"/>
    <col min="3" max="3" width="8.00390625" style="16" bestFit="1" customWidth="1"/>
    <col min="4" max="4" width="11.140625" style="16" customWidth="1"/>
    <col min="5" max="5" width="51.28125" style="2" customWidth="1"/>
    <col min="6" max="6" width="4.421875" style="1" bestFit="1" customWidth="1"/>
    <col min="7" max="7" width="13.28125" style="12" customWidth="1"/>
    <col min="8" max="9" width="13.28125" style="20" bestFit="1" customWidth="1"/>
    <col min="10" max="11" width="0.13671875" style="0" hidden="1" customWidth="1"/>
    <col min="12" max="12" width="15.140625" style="0" hidden="1" customWidth="1"/>
    <col min="13" max="13" width="14.57421875" style="0" hidden="1" customWidth="1"/>
  </cols>
  <sheetData>
    <row r="1" spans="3:11" s="23" customFormat="1" ht="30.75" customHeight="1">
      <c r="C1" s="204"/>
      <c r="D1" s="205"/>
      <c r="E1" s="169" t="s">
        <v>6</v>
      </c>
      <c r="F1" s="169"/>
      <c r="G1" s="169"/>
      <c r="H1" s="169"/>
      <c r="I1" s="170"/>
      <c r="J1" s="21"/>
      <c r="K1" s="22"/>
    </row>
    <row r="2" spans="3:10" s="23" customFormat="1" ht="16.5" customHeight="1">
      <c r="C2" s="206"/>
      <c r="D2" s="207"/>
      <c r="E2" s="171"/>
      <c r="F2" s="171"/>
      <c r="G2" s="171"/>
      <c r="H2" s="171"/>
      <c r="I2" s="172"/>
      <c r="J2" s="21"/>
    </row>
    <row r="3" spans="3:10" s="23" customFormat="1" ht="15" customHeight="1" thickBot="1">
      <c r="C3" s="206"/>
      <c r="D3" s="207"/>
      <c r="E3" s="171"/>
      <c r="F3" s="171"/>
      <c r="G3" s="171"/>
      <c r="H3" s="171"/>
      <c r="I3" s="172"/>
      <c r="J3" s="21"/>
    </row>
    <row r="4" spans="3:10" s="23" customFormat="1" ht="18.75" customHeight="1">
      <c r="C4" s="173" t="s">
        <v>47</v>
      </c>
      <c r="D4" s="174"/>
      <c r="E4" s="174"/>
      <c r="F4" s="175"/>
      <c r="G4" s="211" t="s">
        <v>7</v>
      </c>
      <c r="H4" s="212"/>
      <c r="I4" s="63" t="s">
        <v>214</v>
      </c>
      <c r="J4" s="21"/>
    </row>
    <row r="5" spans="3:13" s="23" customFormat="1" ht="18.75" customHeight="1">
      <c r="C5" s="176"/>
      <c r="D5" s="177"/>
      <c r="E5" s="177"/>
      <c r="F5" s="178"/>
      <c r="G5" s="213" t="s">
        <v>9</v>
      </c>
      <c r="H5" s="214"/>
      <c r="I5" s="64">
        <v>1.2833</v>
      </c>
      <c r="J5" s="24"/>
      <c r="K5" s="25"/>
      <c r="L5" s="25"/>
      <c r="M5" s="26"/>
    </row>
    <row r="6" spans="3:13" s="23" customFormat="1" ht="13.5" customHeight="1" thickBot="1">
      <c r="C6" s="65" t="s">
        <v>8</v>
      </c>
      <c r="D6" s="179" t="s">
        <v>46</v>
      </c>
      <c r="E6" s="179"/>
      <c r="F6" s="180"/>
      <c r="G6" s="181" t="s">
        <v>10</v>
      </c>
      <c r="H6" s="182"/>
      <c r="I6" s="66">
        <v>0.309</v>
      </c>
      <c r="J6" s="27"/>
      <c r="K6" s="28"/>
      <c r="L6" s="28"/>
      <c r="M6" s="26"/>
    </row>
    <row r="7" spans="3:10" s="23" customFormat="1" ht="11.25" customHeight="1">
      <c r="C7" s="215" t="s">
        <v>11</v>
      </c>
      <c r="D7" s="217" t="s">
        <v>12</v>
      </c>
      <c r="E7" s="219" t="s">
        <v>13</v>
      </c>
      <c r="F7" s="190" t="s">
        <v>14</v>
      </c>
      <c r="G7" s="192" t="s">
        <v>15</v>
      </c>
      <c r="H7" s="194" t="s">
        <v>16</v>
      </c>
      <c r="I7" s="195"/>
      <c r="J7" s="21"/>
    </row>
    <row r="8" spans="3:13" s="23" customFormat="1" ht="13.5" customHeight="1" thickBot="1">
      <c r="C8" s="216"/>
      <c r="D8" s="218"/>
      <c r="E8" s="220"/>
      <c r="F8" s="191"/>
      <c r="G8" s="193"/>
      <c r="H8" s="29" t="s">
        <v>17</v>
      </c>
      <c r="I8" s="30" t="s">
        <v>18</v>
      </c>
      <c r="J8" s="21"/>
      <c r="L8" s="157"/>
      <c r="M8" s="157"/>
    </row>
    <row r="9" spans="3:13" ht="18" customHeight="1" thickBot="1">
      <c r="C9" s="39"/>
      <c r="D9" s="40"/>
      <c r="E9" s="41"/>
      <c r="F9" s="31"/>
      <c r="G9" s="32"/>
      <c r="H9" s="42"/>
      <c r="I9" s="43"/>
      <c r="J9" s="229" t="s">
        <v>213</v>
      </c>
      <c r="K9" s="230"/>
      <c r="L9" s="230"/>
      <c r="M9" s="231"/>
    </row>
    <row r="10" spans="3:13" s="5" customFormat="1" ht="15.75" thickBot="1">
      <c r="C10" s="160" t="s">
        <v>4</v>
      </c>
      <c r="D10" s="161"/>
      <c r="E10" s="208" t="s">
        <v>37</v>
      </c>
      <c r="F10" s="209"/>
      <c r="G10" s="209"/>
      <c r="H10" s="209"/>
      <c r="I10" s="210"/>
      <c r="J10" s="148" t="s">
        <v>210</v>
      </c>
      <c r="K10" s="147" t="s">
        <v>212</v>
      </c>
      <c r="L10" s="150" t="s">
        <v>211</v>
      </c>
      <c r="M10" s="147" t="s">
        <v>209</v>
      </c>
    </row>
    <row r="11" spans="3:13" s="5" customFormat="1" ht="30.75" thickBot="1">
      <c r="C11" s="113" t="s">
        <v>5</v>
      </c>
      <c r="D11" s="114" t="str">
        <f>'SDN-001'!C9</f>
        <v>SDN - 001</v>
      </c>
      <c r="E11" s="115" t="s">
        <v>96</v>
      </c>
      <c r="F11" s="116" t="s">
        <v>19</v>
      </c>
      <c r="G11" s="117">
        <v>800</v>
      </c>
      <c r="H11" s="118">
        <v>68.85</v>
      </c>
      <c r="I11" s="119">
        <f>H11*G11</f>
        <v>55080</v>
      </c>
      <c r="J11" s="149"/>
      <c r="K11" s="138">
        <v>0.309</v>
      </c>
      <c r="L11" s="151">
        <f>J11*K11</f>
        <v>0</v>
      </c>
      <c r="M11" s="139">
        <f>J11+L11</f>
        <v>0</v>
      </c>
    </row>
    <row r="12" spans="3:13" s="23" customFormat="1" ht="15" customHeight="1">
      <c r="C12" s="187" t="s">
        <v>30</v>
      </c>
      <c r="D12" s="188"/>
      <c r="E12" s="188"/>
      <c r="F12" s="188"/>
      <c r="G12" s="189"/>
      <c r="H12" s="183">
        <f>SUM(I11)</f>
        <v>55080</v>
      </c>
      <c r="I12" s="184"/>
      <c r="J12" s="149"/>
      <c r="K12" s="138">
        <v>0.309</v>
      </c>
      <c r="L12" s="151">
        <f>J12*K12</f>
        <v>0</v>
      </c>
      <c r="M12" s="139">
        <f>J12+L12</f>
        <v>0</v>
      </c>
    </row>
    <row r="13" spans="3:13" s="23" customFormat="1" ht="15.75" customHeight="1" thickBot="1">
      <c r="C13" s="162" t="s">
        <v>31</v>
      </c>
      <c r="D13" s="163"/>
      <c r="E13" s="163"/>
      <c r="F13" s="163"/>
      <c r="G13" s="164"/>
      <c r="H13" s="185">
        <f>H12/H$76</f>
        <v>0.264</v>
      </c>
      <c r="I13" s="186"/>
      <c r="J13" s="149"/>
      <c r="K13" s="138"/>
      <c r="L13" s="151"/>
      <c r="M13" s="139"/>
    </row>
    <row r="14" spans="3:13" s="23" customFormat="1" ht="15.75" thickBot="1">
      <c r="C14" s="53"/>
      <c r="D14" s="54"/>
      <c r="E14" s="54"/>
      <c r="F14" s="54"/>
      <c r="G14" s="55"/>
      <c r="H14" s="56"/>
      <c r="I14" s="57"/>
      <c r="J14" s="149"/>
      <c r="K14" s="138"/>
      <c r="L14" s="151"/>
      <c r="M14" s="139"/>
    </row>
    <row r="15" spans="3:13" s="5" customFormat="1" ht="15.75" thickBot="1">
      <c r="C15" s="199" t="s">
        <v>20</v>
      </c>
      <c r="D15" s="200"/>
      <c r="E15" s="201" t="s">
        <v>38</v>
      </c>
      <c r="F15" s="202"/>
      <c r="G15" s="202"/>
      <c r="H15" s="202"/>
      <c r="I15" s="203"/>
      <c r="J15" s="153"/>
      <c r="K15" s="154"/>
      <c r="L15" s="155"/>
      <c r="M15" s="156"/>
    </row>
    <row r="16" spans="3:13" s="5" customFormat="1" ht="30.75" thickBot="1">
      <c r="C16" s="15" t="s">
        <v>21</v>
      </c>
      <c r="D16" s="18" t="s">
        <v>136</v>
      </c>
      <c r="E16" s="13" t="s">
        <v>185</v>
      </c>
      <c r="F16" s="7" t="s">
        <v>39</v>
      </c>
      <c r="G16" s="11">
        <v>160</v>
      </c>
      <c r="H16" s="33">
        <v>6.33</v>
      </c>
      <c r="I16" s="34">
        <f>H16*G16</f>
        <v>1012.8</v>
      </c>
      <c r="J16" s="226" t="s">
        <v>213</v>
      </c>
      <c r="K16" s="227"/>
      <c r="L16" s="227"/>
      <c r="M16" s="228"/>
    </row>
    <row r="17" spans="3:13" s="5" customFormat="1" ht="30.75" thickBot="1">
      <c r="C17" s="58" t="s">
        <v>21</v>
      </c>
      <c r="D17" s="19" t="s">
        <v>137</v>
      </c>
      <c r="E17" s="14" t="s">
        <v>184</v>
      </c>
      <c r="F17" s="3" t="s">
        <v>39</v>
      </c>
      <c r="G17" s="10">
        <v>160</v>
      </c>
      <c r="H17" s="35">
        <v>5.34</v>
      </c>
      <c r="I17" s="34">
        <f>H17*G17</f>
        <v>854.4</v>
      </c>
      <c r="J17" s="226" t="s">
        <v>213</v>
      </c>
      <c r="K17" s="227"/>
      <c r="L17" s="227"/>
      <c r="M17" s="228"/>
    </row>
    <row r="18" spans="3:13" s="23" customFormat="1" ht="15" customHeight="1">
      <c r="C18" s="187" t="s">
        <v>32</v>
      </c>
      <c r="D18" s="188"/>
      <c r="E18" s="188"/>
      <c r="F18" s="188"/>
      <c r="G18" s="189"/>
      <c r="H18" s="183">
        <f>SUM(I16:I17)</f>
        <v>1867.2</v>
      </c>
      <c r="I18" s="184"/>
      <c r="J18" s="149"/>
      <c r="K18" s="138"/>
      <c r="L18" s="151"/>
      <c r="M18" s="139"/>
    </row>
    <row r="19" spans="3:13" s="23" customFormat="1" ht="15.75" customHeight="1" thickBot="1">
      <c r="C19" s="162" t="s">
        <v>31</v>
      </c>
      <c r="D19" s="163"/>
      <c r="E19" s="163"/>
      <c r="F19" s="163"/>
      <c r="G19" s="164"/>
      <c r="H19" s="185">
        <f>H18/H$76</f>
        <v>0.009</v>
      </c>
      <c r="I19" s="186"/>
      <c r="J19" s="149"/>
      <c r="K19" s="138"/>
      <c r="L19" s="151"/>
      <c r="M19" s="139"/>
    </row>
    <row r="20" spans="3:13" s="23" customFormat="1" ht="15.75" thickBot="1">
      <c r="C20" s="53"/>
      <c r="D20" s="54"/>
      <c r="E20" s="54"/>
      <c r="F20" s="54"/>
      <c r="G20" s="55"/>
      <c r="H20" s="56"/>
      <c r="I20" s="57"/>
      <c r="J20" s="149"/>
      <c r="K20" s="138"/>
      <c r="L20" s="151"/>
      <c r="M20" s="139"/>
    </row>
    <row r="21" spans="3:13" ht="15.75" thickBot="1">
      <c r="C21" s="167" t="s">
        <v>22</v>
      </c>
      <c r="D21" s="198"/>
      <c r="E21" s="196" t="s">
        <v>40</v>
      </c>
      <c r="F21" s="197"/>
      <c r="G21" s="197"/>
      <c r="H21" s="197"/>
      <c r="I21" s="198"/>
      <c r="J21" s="153"/>
      <c r="K21" s="154"/>
      <c r="L21" s="155"/>
      <c r="M21" s="156"/>
    </row>
    <row r="22" spans="3:13" ht="30.75" thickBot="1">
      <c r="C22" s="125" t="s">
        <v>23</v>
      </c>
      <c r="D22" s="126" t="s">
        <v>115</v>
      </c>
      <c r="E22" s="115" t="s">
        <v>45</v>
      </c>
      <c r="F22" s="116" t="s">
        <v>39</v>
      </c>
      <c r="G22" s="117">
        <v>160</v>
      </c>
      <c r="H22" s="127">
        <v>104.81</v>
      </c>
      <c r="I22" s="119">
        <f>H22*G22</f>
        <v>16769.6</v>
      </c>
      <c r="J22" s="226" t="s">
        <v>213</v>
      </c>
      <c r="K22" s="227"/>
      <c r="L22" s="227"/>
      <c r="M22" s="228"/>
    </row>
    <row r="23" spans="3:13" s="23" customFormat="1" ht="15" customHeight="1">
      <c r="C23" s="187" t="s">
        <v>33</v>
      </c>
      <c r="D23" s="188"/>
      <c r="E23" s="188"/>
      <c r="F23" s="188"/>
      <c r="G23" s="189"/>
      <c r="H23" s="183">
        <f>SUM(I22)</f>
        <v>16769.6</v>
      </c>
      <c r="I23" s="184"/>
      <c r="J23" s="149"/>
      <c r="K23" s="138"/>
      <c r="L23" s="151"/>
      <c r="M23" s="139"/>
    </row>
    <row r="24" spans="3:13" s="23" customFormat="1" ht="15.75" customHeight="1" thickBot="1">
      <c r="C24" s="162" t="s">
        <v>31</v>
      </c>
      <c r="D24" s="163"/>
      <c r="E24" s="163"/>
      <c r="F24" s="163"/>
      <c r="G24" s="164"/>
      <c r="H24" s="185">
        <f>H23/H$76</f>
        <v>0.0804</v>
      </c>
      <c r="I24" s="186"/>
      <c r="J24" s="149"/>
      <c r="K24" s="138"/>
      <c r="L24" s="151"/>
      <c r="M24" s="139"/>
    </row>
    <row r="25" spans="3:13" s="23" customFormat="1" ht="15.75" thickBot="1">
      <c r="C25" s="53"/>
      <c r="D25" s="54"/>
      <c r="E25" s="54"/>
      <c r="F25" s="54"/>
      <c r="G25" s="55"/>
      <c r="H25" s="56"/>
      <c r="I25" s="57"/>
      <c r="J25" s="149"/>
      <c r="K25" s="138"/>
      <c r="L25" s="151"/>
      <c r="M25" s="139"/>
    </row>
    <row r="26" spans="3:13" ht="15.75" thickBot="1">
      <c r="C26" s="167" t="s">
        <v>24</v>
      </c>
      <c r="D26" s="198"/>
      <c r="E26" s="196" t="s">
        <v>41</v>
      </c>
      <c r="F26" s="197"/>
      <c r="G26" s="197"/>
      <c r="H26" s="197"/>
      <c r="I26" s="198"/>
      <c r="J26" s="149"/>
      <c r="K26" s="138"/>
      <c r="L26" s="151"/>
      <c r="M26" s="139"/>
    </row>
    <row r="27" spans="3:13" ht="15.75" thickBot="1">
      <c r="C27" s="167" t="s">
        <v>25</v>
      </c>
      <c r="D27" s="168"/>
      <c r="E27" s="67" t="s">
        <v>43</v>
      </c>
      <c r="F27" s="59"/>
      <c r="G27" s="59"/>
      <c r="H27" s="59"/>
      <c r="I27" s="60"/>
      <c r="J27" s="153"/>
      <c r="K27" s="154"/>
      <c r="L27" s="155"/>
      <c r="M27" s="156"/>
    </row>
    <row r="28" spans="3:14" ht="30.75" thickBot="1">
      <c r="C28" s="36" t="s">
        <v>145</v>
      </c>
      <c r="D28" s="49" t="s">
        <v>141</v>
      </c>
      <c r="E28" s="37" t="s">
        <v>142</v>
      </c>
      <c r="F28" s="38" t="s">
        <v>19</v>
      </c>
      <c r="G28" s="50">
        <v>16</v>
      </c>
      <c r="H28" s="51">
        <v>6.92</v>
      </c>
      <c r="I28" s="52">
        <f>H28*G28</f>
        <v>110.72</v>
      </c>
      <c r="J28" s="226" t="s">
        <v>213</v>
      </c>
      <c r="K28" s="227"/>
      <c r="L28" s="227"/>
      <c r="M28" s="228"/>
      <c r="N28" s="158"/>
    </row>
    <row r="29" spans="3:13" ht="30">
      <c r="C29" s="36" t="s">
        <v>146</v>
      </c>
      <c r="D29" s="17" t="s">
        <v>72</v>
      </c>
      <c r="E29" s="6" t="s">
        <v>0</v>
      </c>
      <c r="F29" s="8" t="s">
        <v>19</v>
      </c>
      <c r="G29" s="9">
        <v>5</v>
      </c>
      <c r="H29" s="134">
        <v>5.37</v>
      </c>
      <c r="I29" s="52">
        <f aca="true" t="shared" si="0" ref="I29:I72">H29*G29</f>
        <v>26.85</v>
      </c>
      <c r="J29" s="149">
        <v>4.1</v>
      </c>
      <c r="K29" s="138">
        <v>0.309</v>
      </c>
      <c r="L29" s="151">
        <f>J29*K29</f>
        <v>1.2669</v>
      </c>
      <c r="M29" s="139">
        <f>J29+L29</f>
        <v>5.3669</v>
      </c>
    </row>
    <row r="30" spans="3:13" ht="45.75" thickBot="1">
      <c r="C30" s="36" t="s">
        <v>147</v>
      </c>
      <c r="D30" s="17" t="s">
        <v>73</v>
      </c>
      <c r="E30" s="6" t="s">
        <v>44</v>
      </c>
      <c r="F30" s="8" t="s">
        <v>19</v>
      </c>
      <c r="G30" s="9">
        <v>5</v>
      </c>
      <c r="H30" s="51">
        <v>62.61</v>
      </c>
      <c r="I30" s="52">
        <f t="shared" si="0"/>
        <v>313.05</v>
      </c>
      <c r="J30" s="149">
        <v>47.83</v>
      </c>
      <c r="K30" s="138">
        <v>0.309</v>
      </c>
      <c r="L30" s="151">
        <f aca="true" t="shared" si="1" ref="L30:L71">J30*K30</f>
        <v>14.7795</v>
      </c>
      <c r="M30" s="139">
        <f aca="true" t="shared" si="2" ref="M30:M71">J30+L30</f>
        <v>62.6095</v>
      </c>
    </row>
    <row r="31" spans="3:13" ht="15.75" thickBot="1">
      <c r="C31" s="160" t="s">
        <v>26</v>
      </c>
      <c r="D31" s="161"/>
      <c r="E31" s="69" t="s">
        <v>48</v>
      </c>
      <c r="F31" s="62"/>
      <c r="G31" s="62"/>
      <c r="H31" s="62"/>
      <c r="I31" s="61"/>
      <c r="J31" s="149"/>
      <c r="K31" s="138">
        <v>0.309</v>
      </c>
      <c r="L31" s="151">
        <f t="shared" si="1"/>
        <v>0</v>
      </c>
      <c r="M31" s="139">
        <f t="shared" si="2"/>
        <v>0</v>
      </c>
    </row>
    <row r="32" spans="3:13" ht="30.75" thickBot="1">
      <c r="C32" s="15" t="s">
        <v>148</v>
      </c>
      <c r="D32" s="18" t="s">
        <v>187</v>
      </c>
      <c r="E32" s="13" t="s">
        <v>42</v>
      </c>
      <c r="F32" s="7" t="s">
        <v>1</v>
      </c>
      <c r="G32" s="11">
        <v>200</v>
      </c>
      <c r="H32" s="33">
        <v>6.44</v>
      </c>
      <c r="I32" s="34">
        <f>H32*G32</f>
        <v>1288</v>
      </c>
      <c r="J32" s="149">
        <v>4.92</v>
      </c>
      <c r="K32" s="138">
        <v>0.309</v>
      </c>
      <c r="L32" s="151">
        <f t="shared" si="1"/>
        <v>1.5203</v>
      </c>
      <c r="M32" s="139">
        <f t="shared" si="2"/>
        <v>6.4403</v>
      </c>
    </row>
    <row r="33" spans="3:13" ht="30.75" thickBot="1">
      <c r="C33" s="111" t="s">
        <v>149</v>
      </c>
      <c r="D33" s="17" t="s">
        <v>74</v>
      </c>
      <c r="E33" s="4" t="s">
        <v>50</v>
      </c>
      <c r="F33" s="8" t="s">
        <v>1</v>
      </c>
      <c r="G33" s="9">
        <v>400</v>
      </c>
      <c r="H33" s="51">
        <v>2.31</v>
      </c>
      <c r="I33" s="52">
        <f t="shared" si="0"/>
        <v>924</v>
      </c>
      <c r="J33" s="232" t="s">
        <v>213</v>
      </c>
      <c r="K33" s="233"/>
      <c r="L33" s="233"/>
      <c r="M33" s="234"/>
    </row>
    <row r="34" spans="3:13" ht="30.75" thickBot="1">
      <c r="C34" s="48" t="s">
        <v>150</v>
      </c>
      <c r="D34" s="19" t="s">
        <v>208</v>
      </c>
      <c r="E34" s="45" t="s">
        <v>49</v>
      </c>
      <c r="F34" s="3" t="s">
        <v>1</v>
      </c>
      <c r="G34" s="10">
        <v>1000</v>
      </c>
      <c r="H34" s="112">
        <v>0.97</v>
      </c>
      <c r="I34" s="152">
        <f t="shared" si="0"/>
        <v>970</v>
      </c>
      <c r="J34" s="226" t="s">
        <v>213</v>
      </c>
      <c r="K34" s="227"/>
      <c r="L34" s="227"/>
      <c r="M34" s="228"/>
    </row>
    <row r="35" spans="3:13" ht="15.75" thickBot="1">
      <c r="C35" s="165" t="s">
        <v>27</v>
      </c>
      <c r="D35" s="166"/>
      <c r="E35" s="110" t="s">
        <v>51</v>
      </c>
      <c r="F35" s="68"/>
      <c r="G35" s="68"/>
      <c r="H35" s="68"/>
      <c r="I35" s="133"/>
      <c r="J35" s="159"/>
      <c r="K35" s="138">
        <v>0.309</v>
      </c>
      <c r="L35" s="151">
        <f t="shared" si="1"/>
        <v>0</v>
      </c>
      <c r="M35" s="139">
        <f t="shared" si="2"/>
        <v>0</v>
      </c>
    </row>
    <row r="36" spans="3:13" ht="30">
      <c r="C36" s="46" t="s">
        <v>151</v>
      </c>
      <c r="D36" s="18" t="s">
        <v>188</v>
      </c>
      <c r="E36" s="13" t="s">
        <v>3</v>
      </c>
      <c r="F36" s="7" t="s">
        <v>19</v>
      </c>
      <c r="G36" s="11">
        <v>100</v>
      </c>
      <c r="H36" s="51">
        <v>18.46</v>
      </c>
      <c r="I36" s="52">
        <f t="shared" si="0"/>
        <v>1846</v>
      </c>
      <c r="J36" s="149">
        <v>14.1</v>
      </c>
      <c r="K36" s="138">
        <v>0.309</v>
      </c>
      <c r="L36" s="151">
        <f t="shared" si="1"/>
        <v>4.3569</v>
      </c>
      <c r="M36" s="139">
        <f t="shared" si="2"/>
        <v>18.4569</v>
      </c>
    </row>
    <row r="37" spans="3:13" ht="30.75" thickBot="1">
      <c r="C37" s="47" t="s">
        <v>152</v>
      </c>
      <c r="D37" s="17" t="s">
        <v>189</v>
      </c>
      <c r="E37" s="6" t="s">
        <v>2</v>
      </c>
      <c r="F37" s="8" t="s">
        <v>19</v>
      </c>
      <c r="G37" s="9">
        <v>50</v>
      </c>
      <c r="H37" s="51">
        <v>9.78</v>
      </c>
      <c r="I37" s="52">
        <f t="shared" si="0"/>
        <v>489</v>
      </c>
      <c r="J37" s="149">
        <v>7.47</v>
      </c>
      <c r="K37" s="138">
        <v>0.309</v>
      </c>
      <c r="L37" s="151">
        <f t="shared" si="1"/>
        <v>2.3082</v>
      </c>
      <c r="M37" s="139">
        <f t="shared" si="2"/>
        <v>9.7782</v>
      </c>
    </row>
    <row r="38" spans="3:13" ht="15.75" thickBot="1">
      <c r="C38" s="167" t="s">
        <v>28</v>
      </c>
      <c r="D38" s="168"/>
      <c r="E38" s="67" t="s">
        <v>52</v>
      </c>
      <c r="F38" s="59"/>
      <c r="G38" s="59"/>
      <c r="H38" s="59"/>
      <c r="I38" s="60"/>
      <c r="J38" s="149"/>
      <c r="K38" s="138">
        <v>0.309</v>
      </c>
      <c r="L38" s="151">
        <f t="shared" si="1"/>
        <v>0</v>
      </c>
      <c r="M38" s="139">
        <f t="shared" si="2"/>
        <v>0</v>
      </c>
    </row>
    <row r="39" spans="3:13" ht="30">
      <c r="C39" s="47" t="s">
        <v>153</v>
      </c>
      <c r="D39" s="17" t="s">
        <v>190</v>
      </c>
      <c r="E39" s="6" t="s">
        <v>75</v>
      </c>
      <c r="F39" s="8" t="s">
        <v>19</v>
      </c>
      <c r="G39" s="9">
        <v>10</v>
      </c>
      <c r="H39" s="51">
        <v>69.25</v>
      </c>
      <c r="I39" s="52">
        <f>H39*G39</f>
        <v>692.5</v>
      </c>
      <c r="J39" s="149">
        <v>52.9</v>
      </c>
      <c r="K39" s="138">
        <v>0.309</v>
      </c>
      <c r="L39" s="151">
        <f t="shared" si="1"/>
        <v>16.3461</v>
      </c>
      <c r="M39" s="139">
        <f t="shared" si="2"/>
        <v>69.2461</v>
      </c>
    </row>
    <row r="40" spans="3:13" ht="30">
      <c r="C40" s="47" t="s">
        <v>154</v>
      </c>
      <c r="D40" s="17" t="s">
        <v>191</v>
      </c>
      <c r="E40" s="6" t="s">
        <v>76</v>
      </c>
      <c r="F40" s="8" t="s">
        <v>19</v>
      </c>
      <c r="G40" s="9">
        <v>5</v>
      </c>
      <c r="H40" s="51">
        <v>113.49</v>
      </c>
      <c r="I40" s="52">
        <f t="shared" si="0"/>
        <v>567.45</v>
      </c>
      <c r="J40" s="149">
        <v>86.7</v>
      </c>
      <c r="K40" s="138">
        <v>0.309</v>
      </c>
      <c r="L40" s="151">
        <f t="shared" si="1"/>
        <v>26.7903</v>
      </c>
      <c r="M40" s="139">
        <f t="shared" si="2"/>
        <v>113.4903</v>
      </c>
    </row>
    <row r="41" spans="3:13" ht="30">
      <c r="C41" s="47" t="s">
        <v>155</v>
      </c>
      <c r="D41" s="17" t="s">
        <v>192</v>
      </c>
      <c r="E41" s="6" t="s">
        <v>77</v>
      </c>
      <c r="F41" s="8" t="s">
        <v>19</v>
      </c>
      <c r="G41" s="9">
        <v>5</v>
      </c>
      <c r="H41" s="51">
        <v>175.85</v>
      </c>
      <c r="I41" s="52">
        <f t="shared" si="0"/>
        <v>879.25</v>
      </c>
      <c r="J41" s="149">
        <v>134.34</v>
      </c>
      <c r="K41" s="138">
        <v>0.309</v>
      </c>
      <c r="L41" s="151">
        <f t="shared" si="1"/>
        <v>41.5111</v>
      </c>
      <c r="M41" s="139">
        <f t="shared" si="2"/>
        <v>175.8511</v>
      </c>
    </row>
    <row r="42" spans="3:13" ht="30">
      <c r="C42" s="47" t="s">
        <v>156</v>
      </c>
      <c r="D42" s="17" t="s">
        <v>193</v>
      </c>
      <c r="E42" s="6" t="s">
        <v>53</v>
      </c>
      <c r="F42" s="8" t="s">
        <v>19</v>
      </c>
      <c r="G42" s="9">
        <v>5</v>
      </c>
      <c r="H42" s="51">
        <v>254.56</v>
      </c>
      <c r="I42" s="52">
        <f>H42*G42</f>
        <v>1272.8</v>
      </c>
      <c r="J42" s="149">
        <v>194.47</v>
      </c>
      <c r="K42" s="138">
        <v>0.309</v>
      </c>
      <c r="L42" s="151">
        <f t="shared" si="1"/>
        <v>60.0912</v>
      </c>
      <c r="M42" s="139">
        <f t="shared" si="2"/>
        <v>254.5612</v>
      </c>
    </row>
    <row r="43" spans="3:13" ht="30">
      <c r="C43" s="47" t="s">
        <v>157</v>
      </c>
      <c r="D43" s="17" t="s">
        <v>194</v>
      </c>
      <c r="E43" s="6" t="s">
        <v>54</v>
      </c>
      <c r="F43" s="8" t="s">
        <v>19</v>
      </c>
      <c r="G43" s="9">
        <v>10</v>
      </c>
      <c r="H43" s="51">
        <v>304.62</v>
      </c>
      <c r="I43" s="52">
        <f t="shared" si="0"/>
        <v>3046.2</v>
      </c>
      <c r="J43" s="149">
        <v>232.71</v>
      </c>
      <c r="K43" s="138">
        <v>0.309</v>
      </c>
      <c r="L43" s="151">
        <f t="shared" si="1"/>
        <v>71.9074</v>
      </c>
      <c r="M43" s="139">
        <f t="shared" si="2"/>
        <v>304.6174</v>
      </c>
    </row>
    <row r="44" spans="3:13" ht="30">
      <c r="C44" s="47" t="s">
        <v>158</v>
      </c>
      <c r="D44" s="17" t="s">
        <v>195</v>
      </c>
      <c r="E44" s="6" t="s">
        <v>55</v>
      </c>
      <c r="F44" s="8" t="s">
        <v>19</v>
      </c>
      <c r="G44" s="9">
        <v>10</v>
      </c>
      <c r="H44" s="51">
        <v>368</v>
      </c>
      <c r="I44" s="52">
        <f t="shared" si="0"/>
        <v>3680</v>
      </c>
      <c r="J44" s="149">
        <v>281.19</v>
      </c>
      <c r="K44" s="138">
        <v>0.309</v>
      </c>
      <c r="L44" s="151">
        <f t="shared" si="1"/>
        <v>86.8877</v>
      </c>
      <c r="M44" s="139">
        <f t="shared" si="2"/>
        <v>368.0777</v>
      </c>
    </row>
    <row r="45" spans="3:13" ht="30.75" thickBot="1">
      <c r="C45" s="47" t="s">
        <v>159</v>
      </c>
      <c r="D45" s="17" t="s">
        <v>89</v>
      </c>
      <c r="E45" s="6" t="s">
        <v>59</v>
      </c>
      <c r="F45" s="8" t="s">
        <v>19</v>
      </c>
      <c r="G45" s="9">
        <v>5</v>
      </c>
      <c r="H45" s="51">
        <v>542.76</v>
      </c>
      <c r="I45" s="52">
        <f t="shared" si="0"/>
        <v>2713.8</v>
      </c>
      <c r="J45" s="149">
        <v>414.64</v>
      </c>
      <c r="K45" s="138">
        <v>0.309</v>
      </c>
      <c r="L45" s="151">
        <f t="shared" si="1"/>
        <v>128.1238</v>
      </c>
      <c r="M45" s="139">
        <f t="shared" si="2"/>
        <v>542.7638</v>
      </c>
    </row>
    <row r="46" spans="3:13" ht="15.75" thickBot="1">
      <c r="C46" s="167" t="s">
        <v>29</v>
      </c>
      <c r="D46" s="168"/>
      <c r="E46" s="67" t="s">
        <v>56</v>
      </c>
      <c r="F46" s="59"/>
      <c r="G46" s="59"/>
      <c r="H46" s="59"/>
      <c r="I46" s="60"/>
      <c r="J46" s="149"/>
      <c r="K46" s="138"/>
      <c r="L46" s="151">
        <f t="shared" si="1"/>
        <v>0</v>
      </c>
      <c r="M46" s="139"/>
    </row>
    <row r="47" spans="3:13" ht="45.75" thickBot="1">
      <c r="C47" s="47" t="s">
        <v>160</v>
      </c>
      <c r="D47" s="17" t="s">
        <v>196</v>
      </c>
      <c r="E47" s="6" t="s">
        <v>57</v>
      </c>
      <c r="F47" s="8" t="s">
        <v>19</v>
      </c>
      <c r="G47" s="9">
        <v>20</v>
      </c>
      <c r="H47" s="51">
        <v>628.32</v>
      </c>
      <c r="I47" s="52">
        <f>H47*G47</f>
        <v>12566.4</v>
      </c>
      <c r="J47" s="153">
        <v>480</v>
      </c>
      <c r="K47" s="154">
        <v>0.309</v>
      </c>
      <c r="L47" s="155">
        <f t="shared" si="1"/>
        <v>148.32</v>
      </c>
      <c r="M47" s="156">
        <f t="shared" si="2"/>
        <v>628.32</v>
      </c>
    </row>
    <row r="48" spans="3:14" ht="45.75" thickBot="1">
      <c r="C48" s="47" t="s">
        <v>161</v>
      </c>
      <c r="D48" s="17" t="s">
        <v>143</v>
      </c>
      <c r="E48" s="6" t="s">
        <v>58</v>
      </c>
      <c r="F48" s="8" t="s">
        <v>19</v>
      </c>
      <c r="G48" s="9">
        <v>20</v>
      </c>
      <c r="H48" s="51">
        <v>639.62</v>
      </c>
      <c r="I48" s="52">
        <f t="shared" si="0"/>
        <v>12792.4</v>
      </c>
      <c r="J48" s="226" t="s">
        <v>213</v>
      </c>
      <c r="K48" s="227"/>
      <c r="L48" s="227"/>
      <c r="M48" s="228"/>
      <c r="N48" s="158"/>
    </row>
    <row r="49" spans="3:13" ht="30.75" thickBot="1">
      <c r="C49" s="47" t="s">
        <v>162</v>
      </c>
      <c r="D49" s="17" t="s">
        <v>197</v>
      </c>
      <c r="E49" s="4" t="s">
        <v>60</v>
      </c>
      <c r="F49" s="8" t="s">
        <v>19</v>
      </c>
      <c r="G49" s="9">
        <v>30</v>
      </c>
      <c r="H49" s="51">
        <v>106.51</v>
      </c>
      <c r="I49" s="52">
        <f t="shared" si="0"/>
        <v>3195.3</v>
      </c>
      <c r="J49" s="149">
        <v>81.37</v>
      </c>
      <c r="K49" s="138">
        <v>0.309</v>
      </c>
      <c r="L49" s="151">
        <f t="shared" si="1"/>
        <v>25.1433</v>
      </c>
      <c r="M49" s="139">
        <f t="shared" si="2"/>
        <v>106.5133</v>
      </c>
    </row>
    <row r="50" spans="3:13" ht="15.75" thickBot="1">
      <c r="C50" s="167" t="s">
        <v>36</v>
      </c>
      <c r="D50" s="168"/>
      <c r="E50" s="67" t="s">
        <v>61</v>
      </c>
      <c r="F50" s="59"/>
      <c r="G50" s="59"/>
      <c r="H50" s="59"/>
      <c r="I50" s="60"/>
      <c r="J50" s="149"/>
      <c r="K50" s="138">
        <v>0.309</v>
      </c>
      <c r="L50" s="151">
        <f t="shared" si="1"/>
        <v>0</v>
      </c>
      <c r="M50" s="139">
        <f t="shared" si="2"/>
        <v>0</v>
      </c>
    </row>
    <row r="51" spans="3:13" ht="30">
      <c r="C51" s="47" t="s">
        <v>163</v>
      </c>
      <c r="D51" s="17" t="s">
        <v>198</v>
      </c>
      <c r="E51" s="4" t="s">
        <v>78</v>
      </c>
      <c r="F51" s="8" t="s">
        <v>19</v>
      </c>
      <c r="G51" s="9">
        <v>100</v>
      </c>
      <c r="H51" s="51">
        <v>25.39</v>
      </c>
      <c r="I51" s="52">
        <f>H51*G51</f>
        <v>2539</v>
      </c>
      <c r="J51" s="149">
        <v>19.4</v>
      </c>
      <c r="K51" s="138">
        <v>0.309</v>
      </c>
      <c r="L51" s="151">
        <f t="shared" si="1"/>
        <v>5.9946</v>
      </c>
      <c r="M51" s="139">
        <f t="shared" si="2"/>
        <v>25.3946</v>
      </c>
    </row>
    <row r="52" spans="3:13" ht="30">
      <c r="C52" s="47" t="s">
        <v>164</v>
      </c>
      <c r="D52" s="17" t="s">
        <v>199</v>
      </c>
      <c r="E52" s="4" t="s">
        <v>79</v>
      </c>
      <c r="F52" s="8" t="s">
        <v>19</v>
      </c>
      <c r="G52" s="9">
        <v>100</v>
      </c>
      <c r="H52" s="51">
        <v>32.95</v>
      </c>
      <c r="I52" s="52">
        <f t="shared" si="0"/>
        <v>3295</v>
      </c>
      <c r="J52" s="149">
        <v>25.17</v>
      </c>
      <c r="K52" s="138">
        <v>0.309</v>
      </c>
      <c r="L52" s="151">
        <f t="shared" si="1"/>
        <v>7.7775</v>
      </c>
      <c r="M52" s="139">
        <f t="shared" si="2"/>
        <v>32.9475</v>
      </c>
    </row>
    <row r="53" spans="3:13" ht="30">
      <c r="C53" s="47" t="s">
        <v>165</v>
      </c>
      <c r="D53" s="17" t="s">
        <v>200</v>
      </c>
      <c r="E53" s="4" t="s">
        <v>80</v>
      </c>
      <c r="F53" s="8" t="s">
        <v>19</v>
      </c>
      <c r="G53" s="9">
        <v>100</v>
      </c>
      <c r="H53" s="51">
        <v>43.59</v>
      </c>
      <c r="I53" s="52">
        <f t="shared" si="0"/>
        <v>4359</v>
      </c>
      <c r="J53" s="149">
        <v>33.3</v>
      </c>
      <c r="K53" s="138">
        <v>0.309</v>
      </c>
      <c r="L53" s="151">
        <f t="shared" si="1"/>
        <v>10.2897</v>
      </c>
      <c r="M53" s="139">
        <f t="shared" si="2"/>
        <v>43.5897</v>
      </c>
    </row>
    <row r="54" spans="3:13" ht="30">
      <c r="C54" s="47" t="s">
        <v>166</v>
      </c>
      <c r="D54" s="17" t="s">
        <v>201</v>
      </c>
      <c r="E54" s="4" t="s">
        <v>81</v>
      </c>
      <c r="F54" s="8" t="s">
        <v>19</v>
      </c>
      <c r="G54" s="9">
        <v>50</v>
      </c>
      <c r="H54" s="51">
        <v>76.31</v>
      </c>
      <c r="I54" s="52">
        <f>H54*G54</f>
        <v>3815.5</v>
      </c>
      <c r="J54" s="149">
        <v>58.3</v>
      </c>
      <c r="K54" s="138">
        <v>0.309</v>
      </c>
      <c r="L54" s="151">
        <f t="shared" si="1"/>
        <v>18.0147</v>
      </c>
      <c r="M54" s="139">
        <f t="shared" si="2"/>
        <v>76.3147</v>
      </c>
    </row>
    <row r="55" spans="3:13" ht="30">
      <c r="C55" s="47" t="s">
        <v>167</v>
      </c>
      <c r="D55" s="17" t="s">
        <v>202</v>
      </c>
      <c r="E55" s="4" t="s">
        <v>82</v>
      </c>
      <c r="F55" s="8" t="s">
        <v>19</v>
      </c>
      <c r="G55" s="9">
        <v>150</v>
      </c>
      <c r="H55" s="51">
        <v>89.64</v>
      </c>
      <c r="I55" s="52">
        <f t="shared" si="0"/>
        <v>13446</v>
      </c>
      <c r="J55" s="149">
        <v>68.48</v>
      </c>
      <c r="K55" s="138">
        <v>0.309</v>
      </c>
      <c r="L55" s="151">
        <f t="shared" si="1"/>
        <v>21.1603</v>
      </c>
      <c r="M55" s="139">
        <f t="shared" si="2"/>
        <v>89.6403</v>
      </c>
    </row>
    <row r="56" spans="3:13" ht="30">
      <c r="C56" s="47" t="s">
        <v>168</v>
      </c>
      <c r="D56" s="17" t="s">
        <v>203</v>
      </c>
      <c r="E56" s="4" t="s">
        <v>83</v>
      </c>
      <c r="F56" s="8" t="s">
        <v>19</v>
      </c>
      <c r="G56" s="9">
        <v>50</v>
      </c>
      <c r="H56" s="51">
        <v>49.14</v>
      </c>
      <c r="I56" s="52">
        <f t="shared" si="0"/>
        <v>2457</v>
      </c>
      <c r="J56" s="149">
        <v>37.54</v>
      </c>
      <c r="K56" s="138">
        <v>0.309</v>
      </c>
      <c r="L56" s="151">
        <f t="shared" si="1"/>
        <v>11.5999</v>
      </c>
      <c r="M56" s="139">
        <f t="shared" si="2"/>
        <v>49.1399</v>
      </c>
    </row>
    <row r="57" spans="3:13" ht="30">
      <c r="C57" s="47" t="s">
        <v>169</v>
      </c>
      <c r="D57" s="17" t="s">
        <v>204</v>
      </c>
      <c r="E57" s="4" t="s">
        <v>84</v>
      </c>
      <c r="F57" s="8" t="s">
        <v>19</v>
      </c>
      <c r="G57" s="9">
        <v>50</v>
      </c>
      <c r="H57" s="51">
        <v>56.12</v>
      </c>
      <c r="I57" s="52">
        <f>H57*G57</f>
        <v>2806</v>
      </c>
      <c r="J57" s="149">
        <v>42.87</v>
      </c>
      <c r="K57" s="138">
        <v>0.309</v>
      </c>
      <c r="L57" s="151">
        <f t="shared" si="1"/>
        <v>13.2468</v>
      </c>
      <c r="M57" s="139">
        <f t="shared" si="2"/>
        <v>56.1168</v>
      </c>
    </row>
    <row r="58" spans="3:13" ht="30">
      <c r="C58" s="47" t="s">
        <v>170</v>
      </c>
      <c r="D58" s="17" t="s">
        <v>205</v>
      </c>
      <c r="E58" s="4" t="s">
        <v>85</v>
      </c>
      <c r="F58" s="8" t="s">
        <v>19</v>
      </c>
      <c r="G58" s="9">
        <v>100</v>
      </c>
      <c r="H58" s="51">
        <v>92.81</v>
      </c>
      <c r="I58" s="52">
        <f t="shared" si="0"/>
        <v>9281</v>
      </c>
      <c r="J58" s="149">
        <v>70.9</v>
      </c>
      <c r="K58" s="138">
        <v>0.309</v>
      </c>
      <c r="L58" s="151">
        <f t="shared" si="1"/>
        <v>21.9081</v>
      </c>
      <c r="M58" s="139">
        <f t="shared" si="2"/>
        <v>92.8081</v>
      </c>
    </row>
    <row r="59" spans="3:13" ht="30">
      <c r="C59" s="47" t="s">
        <v>171</v>
      </c>
      <c r="D59" s="17" t="s">
        <v>198</v>
      </c>
      <c r="E59" s="4" t="s">
        <v>86</v>
      </c>
      <c r="F59" s="8" t="s">
        <v>19</v>
      </c>
      <c r="G59" s="9">
        <v>50</v>
      </c>
      <c r="H59" s="51">
        <v>25.34</v>
      </c>
      <c r="I59" s="52">
        <f t="shared" si="0"/>
        <v>1267</v>
      </c>
      <c r="J59" s="149">
        <v>19.4</v>
      </c>
      <c r="K59" s="138">
        <v>0.309</v>
      </c>
      <c r="L59" s="151">
        <f t="shared" si="1"/>
        <v>5.9946</v>
      </c>
      <c r="M59" s="139">
        <f t="shared" si="2"/>
        <v>25.3946</v>
      </c>
    </row>
    <row r="60" spans="3:13" ht="30.75" thickBot="1">
      <c r="C60" s="47" t="s">
        <v>172</v>
      </c>
      <c r="D60" s="17" t="s">
        <v>90</v>
      </c>
      <c r="E60" s="4" t="s">
        <v>87</v>
      </c>
      <c r="F60" s="8" t="s">
        <v>19</v>
      </c>
      <c r="G60" s="9">
        <v>50</v>
      </c>
      <c r="H60" s="51">
        <v>38.48</v>
      </c>
      <c r="I60" s="52">
        <f t="shared" si="0"/>
        <v>1924</v>
      </c>
      <c r="J60" s="149">
        <v>29.4</v>
      </c>
      <c r="K60" s="138">
        <v>0.309</v>
      </c>
      <c r="L60" s="151">
        <f t="shared" si="1"/>
        <v>9.0846</v>
      </c>
      <c r="M60" s="139">
        <f t="shared" si="2"/>
        <v>38.4846</v>
      </c>
    </row>
    <row r="61" spans="3:13" ht="30.75" thickBot="1">
      <c r="C61" s="47" t="s">
        <v>173</v>
      </c>
      <c r="D61" s="17" t="s">
        <v>144</v>
      </c>
      <c r="E61" s="4" t="s">
        <v>88</v>
      </c>
      <c r="F61" s="8" t="s">
        <v>19</v>
      </c>
      <c r="G61" s="9">
        <v>50</v>
      </c>
      <c r="H61" s="51">
        <v>18.87</v>
      </c>
      <c r="I61" s="52">
        <f t="shared" si="0"/>
        <v>943.5</v>
      </c>
      <c r="J61" s="226" t="s">
        <v>213</v>
      </c>
      <c r="K61" s="227"/>
      <c r="L61" s="227"/>
      <c r="M61" s="228"/>
    </row>
    <row r="62" spans="3:13" ht="15.75" thickBot="1">
      <c r="C62" s="167" t="s">
        <v>62</v>
      </c>
      <c r="D62" s="168"/>
      <c r="E62" s="67" t="s">
        <v>63</v>
      </c>
      <c r="F62" s="59"/>
      <c r="G62" s="59"/>
      <c r="H62" s="59"/>
      <c r="I62" s="60"/>
      <c r="J62" s="149"/>
      <c r="K62" s="138">
        <v>0.309</v>
      </c>
      <c r="L62" s="151">
        <f t="shared" si="1"/>
        <v>0</v>
      </c>
      <c r="M62" s="139">
        <f t="shared" si="2"/>
        <v>0</v>
      </c>
    </row>
    <row r="63" spans="3:13" ht="30">
      <c r="C63" s="47" t="s">
        <v>174</v>
      </c>
      <c r="D63" s="17" t="s">
        <v>206</v>
      </c>
      <c r="E63" s="6" t="s">
        <v>67</v>
      </c>
      <c r="F63" s="8" t="s">
        <v>19</v>
      </c>
      <c r="G63" s="9">
        <v>50</v>
      </c>
      <c r="H63" s="51">
        <v>46.57</v>
      </c>
      <c r="I63" s="52">
        <f>H63*G63</f>
        <v>2328.5</v>
      </c>
      <c r="J63" s="149">
        <v>35.58</v>
      </c>
      <c r="K63" s="138">
        <v>0.309</v>
      </c>
      <c r="L63" s="151">
        <f t="shared" si="1"/>
        <v>10.9942</v>
      </c>
      <c r="M63" s="139">
        <f t="shared" si="2"/>
        <v>46.5742</v>
      </c>
    </row>
    <row r="64" spans="3:13" ht="30">
      <c r="C64" s="47" t="s">
        <v>175</v>
      </c>
      <c r="D64" s="17" t="s">
        <v>93</v>
      </c>
      <c r="E64" s="6" t="s">
        <v>66</v>
      </c>
      <c r="F64" s="8" t="s">
        <v>19</v>
      </c>
      <c r="G64" s="9">
        <v>50</v>
      </c>
      <c r="H64" s="51">
        <v>37.88</v>
      </c>
      <c r="I64" s="52">
        <f t="shared" si="0"/>
        <v>1894</v>
      </c>
      <c r="J64" s="149">
        <v>28.94</v>
      </c>
      <c r="K64" s="138">
        <v>0.309</v>
      </c>
      <c r="L64" s="151">
        <f t="shared" si="1"/>
        <v>8.9425</v>
      </c>
      <c r="M64" s="139">
        <f t="shared" si="2"/>
        <v>37.8825</v>
      </c>
    </row>
    <row r="65" spans="3:13" ht="30">
      <c r="C65" s="47" t="s">
        <v>176</v>
      </c>
      <c r="D65" s="17" t="s">
        <v>92</v>
      </c>
      <c r="E65" s="6" t="s">
        <v>65</v>
      </c>
      <c r="F65" s="8" t="s">
        <v>19</v>
      </c>
      <c r="G65" s="9">
        <v>150</v>
      </c>
      <c r="H65" s="51">
        <v>48.43</v>
      </c>
      <c r="I65" s="52">
        <f t="shared" si="0"/>
        <v>7264.5</v>
      </c>
      <c r="J65" s="149">
        <v>37</v>
      </c>
      <c r="K65" s="138">
        <v>0.309</v>
      </c>
      <c r="L65" s="151">
        <f t="shared" si="1"/>
        <v>11.433</v>
      </c>
      <c r="M65" s="139">
        <f t="shared" si="2"/>
        <v>48.433</v>
      </c>
    </row>
    <row r="66" spans="3:14" ht="30">
      <c r="C66" s="140" t="s">
        <v>177</v>
      </c>
      <c r="D66" s="141" t="s">
        <v>94</v>
      </c>
      <c r="E66" s="142" t="s">
        <v>64</v>
      </c>
      <c r="F66" s="143" t="s">
        <v>19</v>
      </c>
      <c r="G66" s="144">
        <v>100</v>
      </c>
      <c r="H66" s="145">
        <v>39.2</v>
      </c>
      <c r="I66" s="52">
        <f>H66*G66</f>
        <v>3920</v>
      </c>
      <c r="J66" s="149">
        <v>29.95</v>
      </c>
      <c r="K66" s="138">
        <v>0.309</v>
      </c>
      <c r="L66" s="151">
        <f t="shared" si="1"/>
        <v>9.2546</v>
      </c>
      <c r="M66" s="139">
        <f t="shared" si="2"/>
        <v>39.2046</v>
      </c>
      <c r="N66" s="146"/>
    </row>
    <row r="67" spans="3:13" ht="30">
      <c r="C67" s="47" t="s">
        <v>178</v>
      </c>
      <c r="D67" s="17" t="s">
        <v>91</v>
      </c>
      <c r="E67" s="6" t="s">
        <v>68</v>
      </c>
      <c r="F67" s="8" t="s">
        <v>19</v>
      </c>
      <c r="G67" s="9">
        <v>150</v>
      </c>
      <c r="H67" s="51">
        <v>96.55</v>
      </c>
      <c r="I67" s="52">
        <f t="shared" si="0"/>
        <v>14482.5</v>
      </c>
      <c r="J67" s="149">
        <v>73.76</v>
      </c>
      <c r="K67" s="138">
        <v>0.309</v>
      </c>
      <c r="L67" s="151">
        <f t="shared" si="1"/>
        <v>22.7918</v>
      </c>
      <c r="M67" s="139">
        <f t="shared" si="2"/>
        <v>96.5518</v>
      </c>
    </row>
    <row r="68" spans="3:14" ht="30">
      <c r="C68" s="140" t="s">
        <v>179</v>
      </c>
      <c r="D68" s="141" t="s">
        <v>95</v>
      </c>
      <c r="E68" s="142" t="s">
        <v>69</v>
      </c>
      <c r="F68" s="143" t="s">
        <v>19</v>
      </c>
      <c r="G68" s="144">
        <v>50</v>
      </c>
      <c r="H68" s="145">
        <v>33.58</v>
      </c>
      <c r="I68" s="52">
        <f t="shared" si="0"/>
        <v>1679</v>
      </c>
      <c r="J68" s="149" t="s">
        <v>207</v>
      </c>
      <c r="K68" s="138">
        <v>0.309</v>
      </c>
      <c r="L68" s="151" t="e">
        <f t="shared" si="1"/>
        <v>#VALUE!</v>
      </c>
      <c r="M68" s="139" t="e">
        <f t="shared" si="2"/>
        <v>#VALUE!</v>
      </c>
      <c r="N68" s="146"/>
    </row>
    <row r="69" spans="3:14" ht="30.75" thickBot="1">
      <c r="C69" s="140" t="s">
        <v>180</v>
      </c>
      <c r="D69" s="141" t="s">
        <v>94</v>
      </c>
      <c r="E69" s="142" t="s">
        <v>70</v>
      </c>
      <c r="F69" s="143" t="s">
        <v>19</v>
      </c>
      <c r="G69" s="144">
        <v>50</v>
      </c>
      <c r="H69" s="145">
        <v>39.2</v>
      </c>
      <c r="I69" s="52">
        <f t="shared" si="0"/>
        <v>1960</v>
      </c>
      <c r="J69" s="149" t="s">
        <v>207</v>
      </c>
      <c r="K69" s="138">
        <v>0.309</v>
      </c>
      <c r="L69" s="151" t="e">
        <f t="shared" si="1"/>
        <v>#VALUE!</v>
      </c>
      <c r="M69" s="139" t="e">
        <f t="shared" si="2"/>
        <v>#VALUE!</v>
      </c>
      <c r="N69" s="146"/>
    </row>
    <row r="70" spans="3:13" ht="15.75" thickBot="1">
      <c r="C70" s="160" t="s">
        <v>181</v>
      </c>
      <c r="D70" s="161"/>
      <c r="E70" s="69" t="s">
        <v>63</v>
      </c>
      <c r="F70" s="62"/>
      <c r="G70" s="62"/>
      <c r="H70" s="62"/>
      <c r="I70" s="61"/>
      <c r="J70" s="149"/>
      <c r="K70" s="138">
        <v>0.309</v>
      </c>
      <c r="L70" s="151">
        <f t="shared" si="1"/>
        <v>0</v>
      </c>
      <c r="M70" s="139">
        <f t="shared" si="2"/>
        <v>0</v>
      </c>
    </row>
    <row r="71" spans="3:13" s="23" customFormat="1" ht="30.75" thickBot="1">
      <c r="C71" s="46" t="s">
        <v>182</v>
      </c>
      <c r="D71" s="18" t="s">
        <v>140</v>
      </c>
      <c r="E71" s="70" t="s">
        <v>139</v>
      </c>
      <c r="F71" s="7" t="s">
        <v>19</v>
      </c>
      <c r="G71" s="11">
        <v>250</v>
      </c>
      <c r="H71" s="33">
        <v>10.39</v>
      </c>
      <c r="I71" s="34">
        <f t="shared" si="0"/>
        <v>2597.5</v>
      </c>
      <c r="J71" s="149">
        <v>7.94</v>
      </c>
      <c r="K71" s="138">
        <v>0.309</v>
      </c>
      <c r="L71" s="155">
        <f t="shared" si="1"/>
        <v>2.4535</v>
      </c>
      <c r="M71" s="156">
        <f t="shared" si="2"/>
        <v>10.3935</v>
      </c>
    </row>
    <row r="72" spans="3:13" s="23" customFormat="1" ht="30.75" thickBot="1">
      <c r="C72" s="48" t="s">
        <v>183</v>
      </c>
      <c r="D72" s="19" t="s">
        <v>138</v>
      </c>
      <c r="E72" s="45" t="s">
        <v>71</v>
      </c>
      <c r="F72" s="3" t="s">
        <v>19</v>
      </c>
      <c r="G72" s="10">
        <v>250</v>
      </c>
      <c r="H72" s="35">
        <v>21.06</v>
      </c>
      <c r="I72" s="44">
        <f t="shared" si="0"/>
        <v>5265</v>
      </c>
      <c r="J72" s="226" t="s">
        <v>213</v>
      </c>
      <c r="K72" s="227"/>
      <c r="L72" s="227"/>
      <c r="M72" s="228"/>
    </row>
    <row r="73" spans="3:12" s="23" customFormat="1" ht="15" customHeight="1">
      <c r="C73" s="187" t="s">
        <v>34</v>
      </c>
      <c r="D73" s="188"/>
      <c r="E73" s="188"/>
      <c r="F73" s="188"/>
      <c r="G73" s="189"/>
      <c r="H73" s="183">
        <f>SUM(I28:I72)</f>
        <v>134897.72</v>
      </c>
      <c r="I73" s="184"/>
      <c r="J73" s="135"/>
      <c r="K73" s="136"/>
      <c r="L73" s="137"/>
    </row>
    <row r="74" spans="3:12" ht="15.75" thickBot="1">
      <c r="C74" s="162" t="s">
        <v>31</v>
      </c>
      <c r="D74" s="163"/>
      <c r="E74" s="163"/>
      <c r="F74" s="163"/>
      <c r="G74" s="164"/>
      <c r="H74" s="185">
        <f>H73/H$76</f>
        <v>0.6466</v>
      </c>
      <c r="I74" s="186"/>
      <c r="J74" s="135"/>
      <c r="K74" s="136"/>
      <c r="L74" s="137"/>
    </row>
    <row r="75" spans="3:12" ht="15.75" thickBot="1">
      <c r="C75" s="53"/>
      <c r="D75" s="54"/>
      <c r="E75" s="54"/>
      <c r="F75" s="54"/>
      <c r="G75" s="55"/>
      <c r="H75" s="56"/>
      <c r="I75" s="57"/>
      <c r="J75" s="135"/>
      <c r="K75" s="136"/>
      <c r="L75" s="135"/>
    </row>
    <row r="76" spans="3:12" ht="15.75" thickBot="1">
      <c r="C76" s="221" t="s">
        <v>35</v>
      </c>
      <c r="D76" s="222"/>
      <c r="E76" s="222"/>
      <c r="F76" s="222"/>
      <c r="G76" s="223"/>
      <c r="H76" s="224">
        <f>H73+H18+H23+H12</f>
        <v>208614.52</v>
      </c>
      <c r="I76" s="225"/>
      <c r="J76" s="135"/>
      <c r="K76" s="136"/>
      <c r="L76" s="135"/>
    </row>
    <row r="77" spans="10:12" ht="15">
      <c r="J77" s="135"/>
      <c r="K77" s="136"/>
      <c r="L77" s="135"/>
    </row>
    <row r="78" spans="10:12" ht="15">
      <c r="J78" s="135"/>
      <c r="K78" s="136"/>
      <c r="L78" s="135"/>
    </row>
    <row r="79" spans="10:12" ht="15">
      <c r="J79" s="135"/>
      <c r="K79" s="136"/>
      <c r="L79" s="135"/>
    </row>
    <row r="80" spans="10:12" ht="15">
      <c r="J80" s="135"/>
      <c r="K80" s="136"/>
      <c r="L80" s="135"/>
    </row>
  </sheetData>
  <sheetProtection/>
  <mergeCells count="57">
    <mergeCell ref="J28:M28"/>
    <mergeCell ref="J22:M22"/>
    <mergeCell ref="H23:I23"/>
    <mergeCell ref="C27:D27"/>
    <mergeCell ref="J17:M17"/>
    <mergeCell ref="J16:M16"/>
    <mergeCell ref="J9:M9"/>
    <mergeCell ref="J72:M72"/>
    <mergeCell ref="J61:M61"/>
    <mergeCell ref="J48:M48"/>
    <mergeCell ref="J34:M34"/>
    <mergeCell ref="J33:M33"/>
    <mergeCell ref="C74:G74"/>
    <mergeCell ref="H74:I74"/>
    <mergeCell ref="C76:G76"/>
    <mergeCell ref="H76:I76"/>
    <mergeCell ref="C73:G73"/>
    <mergeCell ref="H73:I73"/>
    <mergeCell ref="C1:D3"/>
    <mergeCell ref="C10:D10"/>
    <mergeCell ref="E10:I10"/>
    <mergeCell ref="G4:H4"/>
    <mergeCell ref="G5:H5"/>
    <mergeCell ref="C19:G19"/>
    <mergeCell ref="H19:I19"/>
    <mergeCell ref="C7:C8"/>
    <mergeCell ref="D7:D8"/>
    <mergeCell ref="E7:E8"/>
    <mergeCell ref="H7:I7"/>
    <mergeCell ref="E26:I26"/>
    <mergeCell ref="C15:D15"/>
    <mergeCell ref="C26:D26"/>
    <mergeCell ref="C18:G18"/>
    <mergeCell ref="H18:I18"/>
    <mergeCell ref="E15:I15"/>
    <mergeCell ref="E21:I21"/>
    <mergeCell ref="H24:I24"/>
    <mergeCell ref="C21:D21"/>
    <mergeCell ref="E1:I3"/>
    <mergeCell ref="C4:F5"/>
    <mergeCell ref="D6:F6"/>
    <mergeCell ref="C31:D31"/>
    <mergeCell ref="G6:H6"/>
    <mergeCell ref="H12:I12"/>
    <mergeCell ref="H13:I13"/>
    <mergeCell ref="C12:G12"/>
    <mergeCell ref="F7:F8"/>
    <mergeCell ref="G7:G8"/>
    <mergeCell ref="C70:D70"/>
    <mergeCell ref="C13:G13"/>
    <mergeCell ref="C35:D35"/>
    <mergeCell ref="C38:D38"/>
    <mergeCell ref="C46:D46"/>
    <mergeCell ref="C50:D50"/>
    <mergeCell ref="C62:D62"/>
    <mergeCell ref="C24:G24"/>
    <mergeCell ref="C23:G23"/>
  </mergeCells>
  <printOptions horizontalCentered="1"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5"/>
  <sheetViews>
    <sheetView view="pageBreakPreview" zoomScaleSheetLayoutView="100" zoomScalePageLayoutView="0" workbookViewId="0" topLeftCell="A4">
      <selection activeCell="J8" sqref="J8"/>
    </sheetView>
  </sheetViews>
  <sheetFormatPr defaultColWidth="9.140625" defaultRowHeight="15"/>
  <cols>
    <col min="1" max="1" width="9.140625" style="71" customWidth="1"/>
    <col min="2" max="2" width="44.8515625" style="71" customWidth="1"/>
    <col min="3" max="3" width="9.7109375" style="71" customWidth="1"/>
    <col min="4" max="4" width="9.57421875" style="71" bestFit="1" customWidth="1"/>
    <col min="5" max="5" width="10.421875" style="71" bestFit="1" customWidth="1"/>
    <col min="6" max="6" width="10.421875" style="71" customWidth="1"/>
    <col min="7" max="7" width="9.28125" style="71" bestFit="1" customWidth="1"/>
    <col min="8" max="16384" width="9.140625" style="71" customWidth="1"/>
  </cols>
  <sheetData>
    <row r="1" ht="13.5" thickBot="1"/>
    <row r="2" spans="2:8" ht="15" customHeight="1">
      <c r="B2" s="252" t="s">
        <v>131</v>
      </c>
      <c r="C2" s="169"/>
      <c r="D2" s="169"/>
      <c r="E2" s="169"/>
      <c r="F2" s="169"/>
      <c r="G2" s="170"/>
      <c r="H2" s="72"/>
    </row>
    <row r="3" spans="2:8" ht="15" customHeight="1">
      <c r="B3" s="253"/>
      <c r="C3" s="171"/>
      <c r="D3" s="171"/>
      <c r="E3" s="171"/>
      <c r="F3" s="171"/>
      <c r="G3" s="172"/>
      <c r="H3" s="72"/>
    </row>
    <row r="4" spans="2:8" ht="15" customHeight="1" thickBot="1">
      <c r="B4" s="254"/>
      <c r="C4" s="255"/>
      <c r="D4" s="255"/>
      <c r="E4" s="255"/>
      <c r="F4" s="255"/>
      <c r="G4" s="256"/>
      <c r="H4" s="72"/>
    </row>
    <row r="5" spans="2:8" ht="15" customHeight="1">
      <c r="B5" s="257" t="s">
        <v>132</v>
      </c>
      <c r="C5" s="258"/>
      <c r="D5" s="258"/>
      <c r="E5" s="258"/>
      <c r="F5" s="258"/>
      <c r="G5" s="259"/>
      <c r="H5" s="72"/>
    </row>
    <row r="6" spans="2:8" ht="15" customHeight="1" thickBot="1">
      <c r="B6" s="260"/>
      <c r="C6" s="261"/>
      <c r="D6" s="261"/>
      <c r="E6" s="261"/>
      <c r="F6" s="261"/>
      <c r="G6" s="262"/>
      <c r="H6" s="72"/>
    </row>
    <row r="7" spans="2:7" ht="13.5" thickBot="1">
      <c r="B7" s="278" t="s">
        <v>97</v>
      </c>
      <c r="C7" s="279"/>
      <c r="D7" s="279"/>
      <c r="E7" s="279"/>
      <c r="F7" s="279"/>
      <c r="G7" s="280"/>
    </row>
    <row r="8" spans="2:7" ht="13.5" customHeight="1" thickBot="1">
      <c r="B8" s="73" t="s">
        <v>98</v>
      </c>
      <c r="C8" s="73" t="s">
        <v>11</v>
      </c>
      <c r="D8" s="281" t="s">
        <v>99</v>
      </c>
      <c r="E8" s="282"/>
      <c r="F8" s="281" t="s">
        <v>100</v>
      </c>
      <c r="G8" s="282"/>
    </row>
    <row r="9" spans="2:7" ht="26.25" thickBot="1">
      <c r="B9" s="74" t="s">
        <v>96</v>
      </c>
      <c r="C9" s="75" t="s">
        <v>133</v>
      </c>
      <c r="D9" s="283" t="s">
        <v>101</v>
      </c>
      <c r="E9" s="283"/>
      <c r="F9" s="284" t="str">
        <f>Plan1!I4</f>
        <v>ABRIL / 2018</v>
      </c>
      <c r="G9" s="285"/>
    </row>
    <row r="10" spans="2:7" ht="13.5" thickBot="1">
      <c r="B10" s="286"/>
      <c r="C10" s="287"/>
      <c r="D10" s="287"/>
      <c r="E10" s="287"/>
      <c r="F10" s="287"/>
      <c r="G10" s="288"/>
    </row>
    <row r="11" spans="2:7" ht="26.25" thickBot="1">
      <c r="B11" s="76" t="s">
        <v>98</v>
      </c>
      <c r="C11" s="77"/>
      <c r="D11" s="77" t="s">
        <v>102</v>
      </c>
      <c r="E11" s="77" t="s">
        <v>103</v>
      </c>
      <c r="F11" s="77" t="s">
        <v>104</v>
      </c>
      <c r="G11" s="78" t="s">
        <v>105</v>
      </c>
    </row>
    <row r="12" spans="2:7" ht="13.5" thickBot="1">
      <c r="B12" s="237"/>
      <c r="C12" s="238"/>
      <c r="D12" s="238"/>
      <c r="E12" s="238"/>
      <c r="F12" s="238"/>
      <c r="G12" s="239"/>
    </row>
    <row r="13" spans="2:7" ht="13.5" thickBot="1">
      <c r="B13" s="269" t="s">
        <v>106</v>
      </c>
      <c r="C13" s="270"/>
      <c r="D13" s="270"/>
      <c r="E13" s="270"/>
      <c r="F13" s="270"/>
      <c r="G13" s="271"/>
    </row>
    <row r="14" spans="2:7" ht="25.5">
      <c r="B14" s="79" t="s">
        <v>107</v>
      </c>
      <c r="C14" s="80" t="s">
        <v>136</v>
      </c>
      <c r="D14" s="81" t="s">
        <v>108</v>
      </c>
      <c r="E14" s="82">
        <v>0.1</v>
      </c>
      <c r="F14" s="81">
        <v>6.33</v>
      </c>
      <c r="G14" s="83">
        <f>F14*E14</f>
        <v>0.63</v>
      </c>
    </row>
    <row r="15" spans="2:7" ht="26.25" thickBot="1">
      <c r="B15" s="84" t="s">
        <v>109</v>
      </c>
      <c r="C15" s="85" t="s">
        <v>137</v>
      </c>
      <c r="D15" s="86" t="s">
        <v>108</v>
      </c>
      <c r="E15" s="87">
        <v>0.1</v>
      </c>
      <c r="F15" s="86">
        <v>5.34</v>
      </c>
      <c r="G15" s="88">
        <f>F15*E15</f>
        <v>0.53</v>
      </c>
    </row>
    <row r="16" spans="2:7" ht="13.5" thickBot="1">
      <c r="B16" s="89" t="s">
        <v>110</v>
      </c>
      <c r="C16" s="90"/>
      <c r="D16" s="91"/>
      <c r="E16" s="92"/>
      <c r="F16" s="93"/>
      <c r="G16" s="94">
        <f>SUM(G14:G15)</f>
        <v>1.16</v>
      </c>
    </row>
    <row r="17" spans="2:7" ht="13.5" thickBot="1">
      <c r="B17" s="237"/>
      <c r="C17" s="238"/>
      <c r="D17" s="238"/>
      <c r="E17" s="238"/>
      <c r="F17" s="238"/>
      <c r="G17" s="239"/>
    </row>
    <row r="18" spans="2:7" ht="13.5" thickBot="1">
      <c r="B18" s="272" t="s">
        <v>111</v>
      </c>
      <c r="C18" s="273"/>
      <c r="D18" s="273"/>
      <c r="E18" s="273"/>
      <c r="F18" s="273"/>
      <c r="G18" s="274"/>
    </row>
    <row r="19" spans="2:7" ht="26.25" thickBot="1">
      <c r="B19" s="120" t="s">
        <v>186</v>
      </c>
      <c r="C19" s="121" t="s">
        <v>135</v>
      </c>
      <c r="D19" s="122" t="s">
        <v>134</v>
      </c>
      <c r="E19" s="123">
        <f>0.25*0.07</f>
        <v>0.0175</v>
      </c>
      <c r="F19" s="122">
        <v>407.38</v>
      </c>
      <c r="G19" s="124">
        <f>F19*E19</f>
        <v>7.13</v>
      </c>
    </row>
    <row r="20" spans="2:7" ht="13.5" thickBot="1">
      <c r="B20" s="89" t="s">
        <v>112</v>
      </c>
      <c r="C20" s="90"/>
      <c r="D20" s="91"/>
      <c r="E20" s="96"/>
      <c r="F20" s="91"/>
      <c r="G20" s="94">
        <f>SUM(G19:G19)</f>
        <v>7.13</v>
      </c>
    </row>
    <row r="21" spans="2:7" ht="13.5" thickBot="1">
      <c r="B21" s="275"/>
      <c r="C21" s="276"/>
      <c r="D21" s="276"/>
      <c r="E21" s="276"/>
      <c r="F21" s="276"/>
      <c r="G21" s="277"/>
    </row>
    <row r="22" spans="2:7" ht="13.5" thickBot="1">
      <c r="B22" s="269" t="s">
        <v>113</v>
      </c>
      <c r="C22" s="270"/>
      <c r="D22" s="270"/>
      <c r="E22" s="270"/>
      <c r="F22" s="270"/>
      <c r="G22" s="271"/>
    </row>
    <row r="23" spans="2:7" ht="26.25" thickBot="1">
      <c r="B23" s="95" t="s">
        <v>114</v>
      </c>
      <c r="C23" s="85" t="s">
        <v>115</v>
      </c>
      <c r="D23" s="86" t="s">
        <v>101</v>
      </c>
      <c r="E23" s="87">
        <v>0.1</v>
      </c>
      <c r="F23" s="86">
        <v>103.93</v>
      </c>
      <c r="G23" s="88">
        <f>F23*E23</f>
        <v>10.39</v>
      </c>
    </row>
    <row r="24" spans="1:7" ht="13.5" thickBot="1">
      <c r="A24" s="71">
        <v>0</v>
      </c>
      <c r="B24" s="89" t="s">
        <v>116</v>
      </c>
      <c r="C24" s="90"/>
      <c r="D24" s="91"/>
      <c r="E24" s="96"/>
      <c r="F24" s="91"/>
      <c r="G24" s="94">
        <f>G23</f>
        <v>10.39</v>
      </c>
    </row>
    <row r="25" spans="2:7" ht="13.5" thickBot="1">
      <c r="B25" s="237"/>
      <c r="C25" s="238"/>
      <c r="D25" s="238"/>
      <c r="E25" s="238"/>
      <c r="F25" s="238"/>
      <c r="G25" s="239"/>
    </row>
    <row r="26" spans="2:7" ht="13.5" thickBot="1">
      <c r="B26" s="97" t="s">
        <v>117</v>
      </c>
      <c r="C26" s="77" t="s">
        <v>118</v>
      </c>
      <c r="D26" s="98" t="s">
        <v>119</v>
      </c>
      <c r="E26" s="263" t="s">
        <v>120</v>
      </c>
      <c r="F26" s="263"/>
      <c r="G26" s="264"/>
    </row>
    <row r="27" spans="2:7" ht="12.75">
      <c r="B27" s="99" t="s">
        <v>121</v>
      </c>
      <c r="C27" s="100"/>
      <c r="D27" s="101">
        <f>G16</f>
        <v>1.16</v>
      </c>
      <c r="E27" s="265"/>
      <c r="F27" s="265"/>
      <c r="G27" s="266"/>
    </row>
    <row r="28" spans="2:7" ht="12.75">
      <c r="B28" s="102" t="s">
        <v>122</v>
      </c>
      <c r="C28" s="103"/>
      <c r="D28" s="104">
        <f>G20</f>
        <v>7.13</v>
      </c>
      <c r="E28" s="267"/>
      <c r="F28" s="267"/>
      <c r="G28" s="268"/>
    </row>
    <row r="29" spans="2:7" ht="12.75">
      <c r="B29" s="102" t="s">
        <v>123</v>
      </c>
      <c r="C29" s="103"/>
      <c r="D29" s="104">
        <f>G24</f>
        <v>10.39</v>
      </c>
      <c r="E29" s="267"/>
      <c r="F29" s="267"/>
      <c r="G29" s="268"/>
    </row>
    <row r="30" spans="2:7" ht="12.75">
      <c r="B30" s="102" t="s">
        <v>124</v>
      </c>
      <c r="C30" s="105">
        <f>Plan1!I5</f>
        <v>1.28</v>
      </c>
      <c r="D30" s="104">
        <f>D27*(+C30)</f>
        <v>1.48</v>
      </c>
      <c r="E30" s="267"/>
      <c r="F30" s="267"/>
      <c r="G30" s="268"/>
    </row>
    <row r="31" spans="2:7" ht="13.5" thickBot="1">
      <c r="B31" s="102" t="s">
        <v>125</v>
      </c>
      <c r="C31" s="106"/>
      <c r="D31" s="107">
        <f>SUM(D27:D30)</f>
        <v>20.16</v>
      </c>
      <c r="E31" s="235"/>
      <c r="F31" s="235"/>
      <c r="G31" s="236"/>
    </row>
    <row r="32" spans="2:7" ht="12.75">
      <c r="B32" s="102" t="s">
        <v>126</v>
      </c>
      <c r="C32" s="103"/>
      <c r="D32" s="108" t="s">
        <v>127</v>
      </c>
      <c r="E32" s="240" t="s">
        <v>128</v>
      </c>
      <c r="F32" s="241"/>
      <c r="G32" s="242"/>
    </row>
    <row r="33" spans="2:7" ht="12.75">
      <c r="B33" s="102" t="s">
        <v>18</v>
      </c>
      <c r="C33" s="106"/>
      <c r="D33" s="109">
        <f>D31</f>
        <v>20.16</v>
      </c>
      <c r="E33" s="243"/>
      <c r="F33" s="244"/>
      <c r="G33" s="245"/>
    </row>
    <row r="34" spans="2:7" ht="13.5" thickBot="1">
      <c r="B34" s="128" t="s">
        <v>129</v>
      </c>
      <c r="C34" s="129">
        <f>Plan1!I6</f>
        <v>0.309</v>
      </c>
      <c r="D34" s="130">
        <f>D33*C34</f>
        <v>6.23</v>
      </c>
      <c r="E34" s="246"/>
      <c r="F34" s="247"/>
      <c r="G34" s="248"/>
    </row>
    <row r="35" spans="2:7" ht="13.5" thickBot="1">
      <c r="B35" s="89" t="s">
        <v>130</v>
      </c>
      <c r="C35" s="131"/>
      <c r="D35" s="132">
        <f>SUM(D33:D34)</f>
        <v>26.39</v>
      </c>
      <c r="E35" s="249">
        <f>D35</f>
        <v>26.39</v>
      </c>
      <c r="F35" s="250"/>
      <c r="G35" s="251"/>
    </row>
  </sheetData>
  <sheetProtection/>
  <mergeCells count="23">
    <mergeCell ref="B7:G7"/>
    <mergeCell ref="D8:E8"/>
    <mergeCell ref="F8:G8"/>
    <mergeCell ref="D9:E9"/>
    <mergeCell ref="F9:G9"/>
    <mergeCell ref="B10:G10"/>
    <mergeCell ref="E30:G30"/>
    <mergeCell ref="B12:G12"/>
    <mergeCell ref="B13:G13"/>
    <mergeCell ref="B17:G17"/>
    <mergeCell ref="B18:G18"/>
    <mergeCell ref="B21:G21"/>
    <mergeCell ref="B22:G22"/>
    <mergeCell ref="E31:G31"/>
    <mergeCell ref="B25:G25"/>
    <mergeCell ref="E32:G34"/>
    <mergeCell ref="E35:G35"/>
    <mergeCell ref="B2:G4"/>
    <mergeCell ref="B5:G6"/>
    <mergeCell ref="E26:G26"/>
    <mergeCell ref="E27:G27"/>
    <mergeCell ref="E28:G28"/>
    <mergeCell ref="E29:G29"/>
  </mergeCells>
  <printOptions/>
  <pageMargins left="1.1811023622047245" right="0.7874015748031497" top="1.1811023622047245" bottom="0.7874015748031497" header="0.5118110236220472" footer="0.511811023622047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Marconi Fardin</dc:creator>
  <cp:keywords/>
  <dc:description/>
  <cp:lastModifiedBy>Usuario</cp:lastModifiedBy>
  <cp:lastPrinted>2018-07-24T13:14:54Z</cp:lastPrinted>
  <dcterms:created xsi:type="dcterms:W3CDTF">2015-12-07T12:50:36Z</dcterms:created>
  <dcterms:modified xsi:type="dcterms:W3CDTF">2018-07-24T13:21:58Z</dcterms:modified>
  <cp:category/>
  <cp:version/>
  <cp:contentType/>
  <cp:contentStatus/>
</cp:coreProperties>
</file>